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Revision History" sheetId="1" r:id="rId1"/>
    <sheet name="Overview" sheetId="2" r:id="rId2"/>
    <sheet name="Function Points" sheetId="3" r:id="rId3"/>
    <sheet name="FP to Size and Effort" sheetId="4" r:id="rId4"/>
    <sheet name="WAVE" sheetId="5" r:id="rId5"/>
    <sheet name="Use Cases to Effort" sheetId="6" r:id="rId6"/>
    <sheet name="Documentation" sheetId="7" r:id="rId7"/>
    <sheet name="Computer Resources" sheetId="8" r:id="rId8"/>
    <sheet name="Sheet 1" sheetId="9" r:id="rId9"/>
    <sheet name="Sheet1" sheetId="10" r:id="rId10"/>
  </sheets>
  <definedNames>
    <definedName name="_xlnm.Print_Titles" localSheetId="7">'Computer Resources'!$8:$8</definedName>
    <definedName name="_xlnm.Print_Titles" localSheetId="5">'Use Cases to Effort'!$47:$47</definedName>
  </definedNames>
  <calcPr fullCalcOnLoad="1"/>
</workbook>
</file>

<file path=xl/sharedStrings.xml><?xml version="1.0" encoding="utf-8"?>
<sst xmlns="http://schemas.openxmlformats.org/spreadsheetml/2006/main" count="485" uniqueCount="396">
  <si>
    <t>Version</t>
  </si>
  <si>
    <t>Date</t>
  </si>
  <si>
    <t>Your Name</t>
  </si>
  <si>
    <t>Initial Release.</t>
  </si>
  <si>
    <t>Short Description of Changes</t>
  </si>
  <si>
    <t>DOCUMENT REVISION HISTORY</t>
  </si>
  <si>
    <t>Name</t>
  </si>
  <si>
    <t>Description</t>
  </si>
  <si>
    <t>Overview</t>
  </si>
  <si>
    <t>Project elements that are estimated include:</t>
  </si>
  <si>
    <t>Software size (code and documentation)</t>
  </si>
  <si>
    <t>Project effort (hours to do each task)</t>
  </si>
  <si>
    <t>Critical computer resources (hardware, server space, server time, licensing requirements, etc.)</t>
  </si>
  <si>
    <t>Use Cases</t>
  </si>
  <si>
    <t xml:space="preserve">At project end, estimates are compared to actuals. If there is a significant difference (over 15%), the project manager must analyze the data to determine the reason(s).  Factors such as changes in scope or the addition or loss of resources, etc. should be examined for their effect on the estimates.  The purpose of this analysis is to refine the project manager's estimating capabilities to ensure future projects are better estimated so that schedules will become more accurate. </t>
  </si>
  <si>
    <t xml:space="preserve">Estimating software size, effort, cost, and critical computer resource needs is done when the software development plan is being developed.  The estimates are used to determine project schedule dates, budget, and potential impacts on computer resources.  These estimates are revisited at major project milestones to determine if they have changed and if the changes will affect the project schedule, budget, or computer needs.    </t>
  </si>
  <si>
    <t>Weighted Average (WAVE)</t>
  </si>
  <si>
    <t>Task</t>
  </si>
  <si>
    <t>Stage</t>
  </si>
  <si>
    <t>Best Case</t>
  </si>
  <si>
    <t>Worse Case</t>
  </si>
  <si>
    <t xml:space="preserve">The WAVE approach is used to calculate an average value from the best case (most optimistic), worst case (most pessimistic), and the most likely estimates.  </t>
  </si>
  <si>
    <t>These estimates can be developed by one person, or a group, who have some knowledge of the activity.  The WAVE approach helps in defining assumptions related to the best, worst, and most likely cases associated with an activity.</t>
  </si>
  <si>
    <t>Most Likely</t>
  </si>
  <si>
    <t xml:space="preserve">Most Likely </t>
  </si>
  <si>
    <t>Factor</t>
  </si>
  <si>
    <t>Weighted</t>
  </si>
  <si>
    <t>WAVE</t>
  </si>
  <si>
    <t>Use Case Estimation Guidelines</t>
  </si>
  <si>
    <t>STEP 1</t>
  </si>
  <si>
    <t>Actor Type</t>
  </si>
  <si>
    <t>Simple</t>
  </si>
  <si>
    <t>Program Interface</t>
  </si>
  <si>
    <t>Average</t>
  </si>
  <si>
    <t>Interactive, or protocol-driven interface</t>
  </si>
  <si>
    <t>Complex</t>
  </si>
  <si>
    <t>Graphical interface</t>
  </si>
  <si>
    <t>Weight the Actors (AWF)</t>
  </si>
  <si>
    <t>Weight the Use Cases (UCWF)</t>
  </si>
  <si>
    <t>Use Transaction-Based Weighting</t>
  </si>
  <si>
    <t>Use Case Type</t>
  </si>
  <si>
    <t>3 or fewer transactions</t>
  </si>
  <si>
    <t>4 – 7 transactions</t>
  </si>
  <si>
    <t>More than 7 transactions</t>
  </si>
  <si>
    <t>STEP 2</t>
  </si>
  <si>
    <t>AWF</t>
  </si>
  <si>
    <t>UCWF</t>
  </si>
  <si>
    <t>The weights apply to the composite of entries for an element, i.e. the weight is for all actors, not individual actors.  Use the tables below to complete the table.  Make entries in the unshaded areas only.</t>
  </si>
  <si>
    <t>Element</t>
  </si>
  <si>
    <t>Weight</t>
  </si>
  <si>
    <t>Calculation</t>
  </si>
  <si>
    <t>OR Class-based Weighting:</t>
  </si>
  <si>
    <t>Fewer than 5 analysis classes</t>
  </si>
  <si>
    <t>5 – 10 analysis classes</t>
  </si>
  <si>
    <t>More than 10 analysis classes</t>
  </si>
  <si>
    <t>Step</t>
  </si>
  <si>
    <t xml:space="preserve">1  Weight the Actors </t>
  </si>
  <si>
    <t>None</t>
  </si>
  <si>
    <t>2  Weight the Use Cases</t>
  </si>
  <si>
    <t>3  Calculate the Unadjusted Use Case Points</t>
  </si>
  <si>
    <t>Calculate the Unadjusted Use Case Points (UUCP)</t>
  </si>
  <si>
    <t>Step 3</t>
  </si>
  <si>
    <t>Step 4</t>
  </si>
  <si>
    <t>TCF</t>
  </si>
  <si>
    <t>Total all the factors that apply</t>
  </si>
  <si>
    <t>Weigh the Technical Complexity Factors (TCF)</t>
  </si>
  <si>
    <t>Factor Number</t>
  </si>
  <si>
    <t>Factor Description</t>
  </si>
  <si>
    <t>T1</t>
  </si>
  <si>
    <t>Distributed system</t>
  </si>
  <si>
    <t>T2</t>
  </si>
  <si>
    <t>Response or through performance objectives</t>
  </si>
  <si>
    <t>T3</t>
  </si>
  <si>
    <t>End-user efficiency (online)</t>
  </si>
  <si>
    <t>T4</t>
  </si>
  <si>
    <t>Complex internal processing</t>
  </si>
  <si>
    <t>T5</t>
  </si>
  <si>
    <t>Code must be reusable</t>
  </si>
  <si>
    <t>T6</t>
  </si>
  <si>
    <t>Easy to install</t>
  </si>
  <si>
    <t>T7</t>
  </si>
  <si>
    <t>Easy to use</t>
  </si>
  <si>
    <t>T8</t>
  </si>
  <si>
    <t>Portable</t>
  </si>
  <si>
    <t>T9</t>
  </si>
  <si>
    <t>Easy to change</t>
  </si>
  <si>
    <t>T10</t>
  </si>
  <si>
    <t>Concurrent</t>
  </si>
  <si>
    <t>T11</t>
  </si>
  <si>
    <t>Includes special security features</t>
  </si>
  <si>
    <t>T12</t>
  </si>
  <si>
    <t>Provides direct access for third parties</t>
  </si>
  <si>
    <t>T13</t>
  </si>
  <si>
    <t>Special Training facilities are required</t>
  </si>
  <si>
    <t>Weight the Environmental Factors (EF)</t>
  </si>
  <si>
    <t>Step 5</t>
  </si>
  <si>
    <t>EF</t>
  </si>
  <si>
    <t>5  Weight the Environmental Factors</t>
  </si>
  <si>
    <t>F1</t>
  </si>
  <si>
    <t>Familiar with UML/ICONIX process</t>
  </si>
  <si>
    <t>F2</t>
  </si>
  <si>
    <t>Application experience</t>
  </si>
  <si>
    <t>F3</t>
  </si>
  <si>
    <t>Object-oriented experience</t>
  </si>
  <si>
    <t>F4</t>
  </si>
  <si>
    <t>Lead analyst capability</t>
  </si>
  <si>
    <t>F5</t>
  </si>
  <si>
    <t>Motivation</t>
  </si>
  <si>
    <t>F6</t>
  </si>
  <si>
    <t>Stable requirements</t>
  </si>
  <si>
    <t>F7</t>
  </si>
  <si>
    <t>Part-time developers</t>
  </si>
  <si>
    <t>F8</t>
  </si>
  <si>
    <t>Difficult programming language</t>
  </si>
  <si>
    <t>Step 6</t>
  </si>
  <si>
    <t>6  Calculate the Use Case Points</t>
  </si>
  <si>
    <t>UCP</t>
  </si>
  <si>
    <t>Calculate the Use Case Points (UCP)</t>
  </si>
  <si>
    <t>UCP = UUCP * TFC * EF</t>
  </si>
  <si>
    <t>Step 7</t>
  </si>
  <si>
    <t>7  Determine Staff-hours per UCP</t>
  </si>
  <si>
    <t>8  Calculate the Total Effort</t>
  </si>
  <si>
    <t>HOURS</t>
  </si>
  <si>
    <t>EFFORT</t>
  </si>
  <si>
    <t>4  Weight the Technical Complexity Factors</t>
  </si>
  <si>
    <t>Step 8</t>
  </si>
  <si>
    <t>Calculate the Total Effort</t>
  </si>
  <si>
    <t>Determine Staff-hours per UCP</t>
  </si>
  <si>
    <t xml:space="preserve">(UCP * Staff-hours rounded up to the nearest hour) + 3 weeks </t>
  </si>
  <si>
    <t>In weeks</t>
  </si>
  <si>
    <t>In hours</t>
  </si>
  <si>
    <t>Review Environmental Factors (EF): Count how many of F1 through F6 are below 3 and how many in F7 through F8 are above 3. If the total is 2 or less, enter 20 staff-hours per UCP. If the total is 3 or 4, enter 28 staff-hours per UCP. If the total is 5 or more, attempt to make changes to your project so the numbers can be adjusted.</t>
  </si>
  <si>
    <t>When finished, skip a row and enter the sum sign in the WAVE column to obtain Total Project Hours.</t>
  </si>
  <si>
    <t xml:space="preserve">Do not make entries in shaded rows or columns.  After copying the MS Project Plan Template, drag the red shaded columns down to expand the formulas to match the stages and tasks copied in. </t>
  </si>
  <si>
    <t>Weighted AVErage (WAVE) Guidelines</t>
  </si>
  <si>
    <t>Function Points Guidelines</t>
  </si>
  <si>
    <t>* Five key parameters of the product are counted or estimated.</t>
  </si>
  <si>
    <t>Function point counts are prepared as follows:</t>
  </si>
  <si>
    <t>Low Complexity Weighting</t>
  </si>
  <si>
    <t>Average Complexity Weighting</t>
  </si>
  <si>
    <t>High Complexity Weighting</t>
  </si>
  <si>
    <t>Totals</t>
  </si>
  <si>
    <t>External Inputs</t>
  </si>
  <si>
    <t>External Outputs</t>
  </si>
  <si>
    <t>Logical Master Files</t>
  </si>
  <si>
    <t>Interface Files</t>
  </si>
  <si>
    <t>Inquiries</t>
  </si>
  <si>
    <t xml:space="preserve">Unadjusted Total   </t>
  </si>
  <si>
    <t>Adjusted Function Points</t>
  </si>
  <si>
    <t>Function Point Worksheet</t>
  </si>
  <si>
    <t xml:space="preserve">Function Point Parameters </t>
  </si>
  <si>
    <t>Calc</t>
  </si>
  <si>
    <t>Enter the number of instances for each parameter under the appropriate column(s) reflecting complexity.</t>
  </si>
  <si>
    <t xml:space="preserve">Adjustment Multiplier (See Table below) </t>
  </si>
  <si>
    <t>Do not make entries in shaded rows or columns.</t>
  </si>
  <si>
    <t>Adjustment Multiplier</t>
  </si>
  <si>
    <t>To develop the adjustment multiplier, the project influence factors in the Table below are evaluated by the project manager/project team as follows:</t>
  </si>
  <si>
    <t>* Each factor is rated on a scale of 0 to 5 using the rating considerations.  Use 0 to eliminate factors which are not present.</t>
  </si>
  <si>
    <t>* The sum of these ratings is converted to an adjustment multiplier in the last line of the Table.</t>
  </si>
  <si>
    <t>Project Influence Factors</t>
  </si>
  <si>
    <t xml:space="preserve">Rating Considerations </t>
  </si>
  <si>
    <t>Rating</t>
  </si>
  <si>
    <t>(0 - 5)</t>
  </si>
  <si>
    <t>Data Communications</t>
  </si>
  <si>
    <t>0 to 5; where 0 = batch;  1 = remote printing or data entry;  2 = remote printing and data entry;  3 = teleprocessing front end;  4 = significant teleprocessing;  5 = dominantly teleprocessing</t>
  </si>
  <si>
    <t>Distributed Functions</t>
  </si>
  <si>
    <t>0 to 5; where 0 = single processor;  1 = prepares data for other processors; 2/3/4 - distributed over few to several processors;  5 = dynamically performed on many processors</t>
  </si>
  <si>
    <t>Performance Objectives</t>
  </si>
  <si>
    <t>0 to 5; where 0 = no special performance criteria required and 5 = very stringent performance criteria requiring considerable effort to meet</t>
  </si>
  <si>
    <t>Heavily Used Configuration</t>
  </si>
  <si>
    <t>0 to 5; where 0 = no special usage constraints and 5 = anticipated heavy usage (loading)  requires considerable effort to satisfy</t>
  </si>
  <si>
    <t>Transaction Rate</t>
  </si>
  <si>
    <t>0 to 5; where 0 = transaction volumes are not significant and 5 = high transaction rates likely to stress the application requiring considerable effort to meet desired throughputs</t>
  </si>
  <si>
    <t xml:space="preserve"> On-line Data Entry</t>
  </si>
  <si>
    <t>0 to 5; where 0 = fewer than 15% of transactions are interactive and  5 = 50% or more of transactions are interactive</t>
  </si>
  <si>
    <t>End User Efficiency</t>
  </si>
  <si>
    <t>0 to 5; where 0 = no end users or no special end user requirements and 5 = stated requirements for end user efficiency are stringent requiring considerable effort to meet</t>
  </si>
  <si>
    <t>On-line Update</t>
  </si>
  <si>
    <t>0 to 5; where 0 = none required and 5 = mandatory and especially difficult (data integrity)</t>
  </si>
  <si>
    <t>Complex Processing</t>
  </si>
  <si>
    <t>0 to 5; where 0 = none required and 5 = extensive logical decisions, complicated mathematics, tricky exception handling, or elaborate security schemes</t>
  </si>
  <si>
    <t>Reusability</t>
  </si>
  <si>
    <t>0 to 5; where 0 = functionality to stay local to the current application required and 5 = much of the functionality is intended for widespread use in other applications</t>
  </si>
  <si>
    <t>Installation Ease</t>
  </si>
  <si>
    <t>0 to 5; where 0 = no special considerations and 5 = installation ease is both important and so stringent that it requires special effort to accomplish a satisfactory installation</t>
  </si>
  <si>
    <t>0 to 5; where 0 = no special considerations and 5 = operational ease of use so important that it requires special effort to accomplish</t>
  </si>
  <si>
    <t>Multiple Sites</t>
  </si>
  <si>
    <t>0 to 5; where 0 = only one planned using site and 5 = intended for many diverse locations</t>
  </si>
  <si>
    <t>Facilitate Change</t>
  </si>
  <si>
    <t>0 to 5; where 0 = no user supported change and 5 = application is designed specifically to accommodate frequent user changes to control data or tables they maintain with the aid of this application</t>
  </si>
  <si>
    <t xml:space="preserve">Sum of Project Influence Factors  </t>
  </si>
  <si>
    <t>Adjustment Multiplier = (Sum * .01) + .65</t>
  </si>
  <si>
    <t xml:space="preserve">Operational Ease of Use  </t>
  </si>
  <si>
    <t>Programming Language</t>
  </si>
  <si>
    <t>Language Group</t>
  </si>
  <si>
    <t>Language Level</t>
  </si>
  <si>
    <t xml:space="preserve">Function Points per Person Month </t>
  </si>
  <si>
    <t>Access</t>
  </si>
  <si>
    <t>ADS/On-line</t>
  </si>
  <si>
    <t>ANSI Basic</t>
  </si>
  <si>
    <t>AppleSoft Basic</t>
  </si>
  <si>
    <t>Assembler</t>
  </si>
  <si>
    <t>Basic A</t>
  </si>
  <si>
    <t>C (default)</t>
  </si>
  <si>
    <t>C++ (Visual C++)</t>
  </si>
  <si>
    <t xml:space="preserve">C++ (default) </t>
  </si>
  <si>
    <t>CGI</t>
  </si>
  <si>
    <t>not available</t>
  </si>
  <si>
    <t>CICS</t>
  </si>
  <si>
    <t>COBOL (MicroFocus)</t>
  </si>
  <si>
    <t>COBOL (default)</t>
  </si>
  <si>
    <t>CULPRIT</t>
  </si>
  <si>
    <t>dBase IV</t>
  </si>
  <si>
    <t>EASEL</t>
  </si>
  <si>
    <t>EDA/SQL</t>
  </si>
  <si>
    <t>EXCEL 5</t>
  </si>
  <si>
    <t>FOCUS</t>
  </si>
  <si>
    <t>FORTRAN</t>
  </si>
  <si>
    <t>HTML 3.0</t>
  </si>
  <si>
    <t>IBM CICS/VS</t>
  </si>
  <si>
    <t>IBM VS COBOL II</t>
  </si>
  <si>
    <t>IDMS</t>
  </si>
  <si>
    <t>IEF</t>
  </si>
  <si>
    <t>IMPROMPTU (Dec Spt Default)</t>
  </si>
  <si>
    <t>INFORMIX's 4GL</t>
  </si>
  <si>
    <t>JAVA</t>
  </si>
  <si>
    <t>JCL</t>
  </si>
  <si>
    <t>MARK IV</t>
  </si>
  <si>
    <t>Microsoft SQL/Server [DB default]</t>
  </si>
  <si>
    <t>MOTIF (X-Windows) [3rd gen def]</t>
  </si>
  <si>
    <t>OO (default)</t>
  </si>
  <si>
    <t>ORACLE's 4GL</t>
  </si>
  <si>
    <t>PC FOCUS</t>
  </si>
  <si>
    <t>PeopleTools</t>
  </si>
  <si>
    <t>PERL</t>
  </si>
  <si>
    <t>PL/1</t>
  </si>
  <si>
    <t>QMF</t>
  </si>
  <si>
    <t>REXX (MVS)</t>
  </si>
  <si>
    <t>SAS</t>
  </si>
  <si>
    <t>SIMPLAN</t>
  </si>
  <si>
    <t>SQL</t>
  </si>
  <si>
    <t>SQL/Windows (Centura)</t>
  </si>
  <si>
    <t>Sybase</t>
  </si>
  <si>
    <t>Tuxedo</t>
  </si>
  <si>
    <t>UNIX (shell scripts)</t>
  </si>
  <si>
    <t>Visual BASIC 3</t>
  </si>
  <si>
    <t>Avg Source Statements per FP</t>
  </si>
  <si>
    <t>Calculated FP</t>
  </si>
  <si>
    <t>Source Code Size</t>
  </si>
  <si>
    <t>Person Months</t>
  </si>
  <si>
    <t>Function Points to Size and Effort</t>
  </si>
  <si>
    <t>Function Points (two worksheets)</t>
  </si>
  <si>
    <t>Software Size Estimating Method</t>
  </si>
  <si>
    <t>Project Effort Estimating Methods</t>
  </si>
  <si>
    <t>Project Cost Estimating Method</t>
  </si>
  <si>
    <t>Cost</t>
  </si>
  <si>
    <t>Documentation</t>
  </si>
  <si>
    <t>Critical Computer Resources Estimating Method</t>
  </si>
  <si>
    <t>Computer Resources</t>
  </si>
  <si>
    <t>Project cost (hours times cost per hour for each resource or average cost times total effort)</t>
  </si>
  <si>
    <t>If more than one language is being used, complete a worksheet for each language.</t>
  </si>
  <si>
    <t>If more than one language is being used, disregard the Calculated Function Points cell. Use the FP from each worksheet and enter all FP into the table below.</t>
  </si>
  <si>
    <t>Note that QS activities are typically 10% of total project hours.  SCM activities are typically 5% of total project hours.</t>
  </si>
  <si>
    <t>Estimates can be high-level (Stage only) or refined to individual tasks.  The MS Project Plan Template can be copied into the table below to list the Stages and Tasks.</t>
  </si>
  <si>
    <t>Technical Publications Development Time Estimates</t>
  </si>
  <si>
    <t xml:space="preserve">Industry standards for estimating documentation schedules apply. </t>
  </si>
  <si>
    <t>Estimates will vary depending upon the writer’s experience with the product and the complexity of the information.</t>
  </si>
  <si>
    <t> New pages = 4 – 6 hours per page</t>
  </si>
  <si>
    <t> Change pages = 2 – 4 hours per page</t>
  </si>
  <si>
    <t>The following table shows the estimated time required to develop/write the 1st draft of the Beta Help.</t>
  </si>
  <si>
    <t xml:space="preserve">Example: </t>
  </si>
  <si>
    <t>Topics</t>
  </si>
  <si>
    <t>Hours</t>
  </si>
  <si>
    <t>Days</t>
  </si>
  <si>
    <t>36 days</t>
  </si>
  <si>
    <t>The following table shows the estimated time required to develop/write the 1st draft of the Commercial Help.</t>
  </si>
  <si>
    <t xml:space="preserve">The following table shows the estimated time required to develop/write the 1st draft of the Release Notes. For this project, Release Notes will be provided only at Commercial release. </t>
  </si>
  <si>
    <t xml:space="preserve">Summary of Tech Pubs Development Estimates </t>
  </si>
  <si>
    <t>The estimates below include both Tech Pubs development/writing time and review time.</t>
  </si>
  <si>
    <t>Document or Help</t>
  </si>
  <si>
    <t>Develop 1st draft</t>
  </si>
  <si>
    <t xml:space="preserve">Review time </t>
  </si>
  <si>
    <t>Develop 2nd draft</t>
  </si>
  <si>
    <t>Review time</t>
  </si>
  <si>
    <t>Total</t>
  </si>
  <si>
    <t xml:space="preserve">     50 topics at 5 hours per topic = 250 hours</t>
  </si>
  <si>
    <t xml:space="preserve">     divide by 7 hours per day = 35.7 days </t>
  </si>
  <si>
    <t xml:space="preserve">     round up to 36 days</t>
  </si>
  <si>
    <t>Hours per Topic</t>
  </si>
  <si>
    <t>New Topics</t>
  </si>
  <si>
    <t>Revise/ fix bugs</t>
  </si>
  <si>
    <t>Expressed in Days</t>
  </si>
  <si>
    <t> Online Help = 5 – 8 hours per topic</t>
  </si>
  <si>
    <r>
      <t xml:space="preserve">Make entries in </t>
    </r>
    <r>
      <rPr>
        <b/>
        <i/>
        <sz val="10"/>
        <color indexed="10"/>
        <rFont val="Arial"/>
        <family val="2"/>
      </rPr>
      <t>Topics</t>
    </r>
    <r>
      <rPr>
        <i/>
        <sz val="10"/>
        <color indexed="10"/>
        <rFont val="Arial"/>
        <family val="2"/>
      </rPr>
      <t xml:space="preserve"> and </t>
    </r>
    <r>
      <rPr>
        <b/>
        <i/>
        <sz val="10"/>
        <color indexed="10"/>
        <rFont val="Arial"/>
        <family val="2"/>
      </rPr>
      <t>Hours per Topic</t>
    </r>
    <r>
      <rPr>
        <i/>
        <sz val="10"/>
        <color indexed="10"/>
        <rFont val="Arial"/>
        <family val="2"/>
      </rPr>
      <t xml:space="preserve"> only</t>
    </r>
  </si>
  <si>
    <r>
      <t>{PROJECT NAME}</t>
    </r>
    <r>
      <rPr>
        <sz val="10"/>
        <rFont val="Arial"/>
        <family val="0"/>
      </rPr>
      <t xml:space="preserve"> </t>
    </r>
    <r>
      <rPr>
        <i/>
        <sz val="10"/>
        <rFont val="Arial"/>
        <family val="2"/>
      </rPr>
      <t>(project being estimated)</t>
    </r>
  </si>
  <si>
    <t xml:space="preserve">     5 new complex topics at 8 hours per topic </t>
  </si>
  <si>
    <t xml:space="preserve">     total = 40 hours</t>
  </si>
  <si>
    <t xml:space="preserve">     divide by 7 hours per day = 5.7 days</t>
  </si>
  <si>
    <t xml:space="preserve">     round up to 6 days</t>
  </si>
  <si>
    <t xml:space="preserve">     10 revised topics (minor revisions) at 2 hours per topic </t>
  </si>
  <si>
    <t xml:space="preserve">     total = 20 hours</t>
  </si>
  <si>
    <t xml:space="preserve">     divide by 7 hours per day = 2.8 days</t>
  </si>
  <si>
    <t xml:space="preserve">     round up to 3 days</t>
  </si>
  <si>
    <t>New</t>
  </si>
  <si>
    <t>Revised</t>
  </si>
  <si>
    <r>
      <t xml:space="preserve">Make entries in </t>
    </r>
    <r>
      <rPr>
        <b/>
        <i/>
        <sz val="10"/>
        <color indexed="10"/>
        <rFont val="Arial"/>
        <family val="2"/>
      </rPr>
      <t>New</t>
    </r>
    <r>
      <rPr>
        <i/>
        <sz val="10"/>
        <color indexed="10"/>
        <rFont val="Arial"/>
        <family val="2"/>
      </rPr>
      <t xml:space="preserve"> </t>
    </r>
    <r>
      <rPr>
        <b/>
        <i/>
        <sz val="10"/>
        <color indexed="10"/>
        <rFont val="Arial"/>
        <family val="2"/>
      </rPr>
      <t>Topics</t>
    </r>
    <r>
      <rPr>
        <i/>
        <sz val="10"/>
        <color indexed="10"/>
        <rFont val="Arial"/>
        <family val="2"/>
      </rPr>
      <t xml:space="preserve"> and </t>
    </r>
    <r>
      <rPr>
        <b/>
        <i/>
        <sz val="10"/>
        <color indexed="10"/>
        <rFont val="Arial"/>
        <family val="2"/>
      </rPr>
      <t>Hours per Topic</t>
    </r>
    <r>
      <rPr>
        <i/>
        <sz val="10"/>
        <color indexed="10"/>
        <rFont val="Arial"/>
        <family val="2"/>
      </rPr>
      <t xml:space="preserve"> only</t>
    </r>
  </si>
  <si>
    <t xml:space="preserve">     10 pages at 4 hours per page</t>
  </si>
  <si>
    <t>New Pages</t>
  </si>
  <si>
    <t>Hours per Page</t>
  </si>
  <si>
    <r>
      <t xml:space="preserve">Make entries in </t>
    </r>
    <r>
      <rPr>
        <b/>
        <i/>
        <sz val="10"/>
        <color indexed="10"/>
        <rFont val="Arial"/>
        <family val="2"/>
      </rPr>
      <t>New Pages</t>
    </r>
    <r>
      <rPr>
        <i/>
        <sz val="10"/>
        <color indexed="10"/>
        <rFont val="Arial"/>
        <family val="2"/>
      </rPr>
      <t xml:space="preserve"> and </t>
    </r>
    <r>
      <rPr>
        <b/>
        <i/>
        <sz val="10"/>
        <color indexed="10"/>
        <rFont val="Arial"/>
        <family val="2"/>
      </rPr>
      <t>Hours per Page</t>
    </r>
    <r>
      <rPr>
        <i/>
        <sz val="10"/>
        <color indexed="10"/>
        <rFont val="Arial"/>
        <family val="2"/>
      </rPr>
      <t xml:space="preserve"> only</t>
    </r>
  </si>
  <si>
    <r>
      <t xml:space="preserve">Make no entries in </t>
    </r>
    <r>
      <rPr>
        <b/>
        <i/>
        <sz val="10"/>
        <color indexed="10"/>
        <rFont val="Arial"/>
        <family val="2"/>
      </rPr>
      <t>Develop 1st draft</t>
    </r>
    <r>
      <rPr>
        <i/>
        <sz val="10"/>
        <color indexed="10"/>
        <rFont val="Arial"/>
        <family val="2"/>
      </rPr>
      <t xml:space="preserve"> column or </t>
    </r>
    <r>
      <rPr>
        <b/>
        <i/>
        <sz val="10"/>
        <color indexed="10"/>
        <rFont val="Arial"/>
        <family val="2"/>
      </rPr>
      <t>Total</t>
    </r>
    <r>
      <rPr>
        <i/>
        <sz val="10"/>
        <color indexed="10"/>
        <rFont val="Arial"/>
        <family val="2"/>
      </rPr>
      <t xml:space="preserve"> column</t>
    </r>
  </si>
  <si>
    <t>Note: In the time estimate tables below, one working day is equal to 7 hours of actual writing time. One hour per day is allocated to administrative tasks such a meeting attendance.</t>
  </si>
  <si>
    <t>1a. Programmers Guide Functions</t>
  </si>
  <si>
    <t>1b. New Functions, User</t>
  </si>
  <si>
    <t>1c. Users Guide</t>
  </si>
  <si>
    <t>1d. Installation Guide</t>
  </si>
  <si>
    <t>Definition of Critical Computer Resources for [ Insert Project Name here ]</t>
  </si>
  <si>
    <t>Office Number / Mobile Number</t>
  </si>
  <si>
    <t>Product Manager Name:</t>
  </si>
  <si>
    <t>Project Manager Name:</t>
  </si>
  <si>
    <t>I.T. Manager Assigned:</t>
  </si>
  <si>
    <t>Yes</t>
  </si>
  <si>
    <t>No</t>
  </si>
  <si>
    <t xml:space="preserve">1. Does the system require a network connection? </t>
  </si>
  <si>
    <t xml:space="preserve">2. Does the system require connection to NT resources? </t>
  </si>
  <si>
    <t xml:space="preserve">3. Does the system require connection to Novell resources? </t>
  </si>
  <si>
    <t xml:space="preserve">4. Does the system require a web server? </t>
  </si>
  <si>
    <t xml:space="preserve">5. Does the system require an application server? </t>
  </si>
  <si>
    <t xml:space="preserve">6. Does the system require a database server? </t>
  </si>
  <si>
    <t xml:space="preserve">          Microsoft SQL Server 7.0</t>
  </si>
  <si>
    <t xml:space="preserve">          Microsoft SQL Server 2000</t>
  </si>
  <si>
    <t xml:space="preserve">          Oracle 8I</t>
  </si>
  <si>
    <t xml:space="preserve">          FoxPro</t>
  </si>
  <si>
    <t xml:space="preserve">          Visual FoxPro</t>
  </si>
  <si>
    <r>
      <t xml:space="preserve">          Other (include revision)  </t>
    </r>
    <r>
      <rPr>
        <i/>
        <sz val="10"/>
        <rFont val="Arial"/>
        <family val="2"/>
      </rPr>
      <t>Enter in next column</t>
    </r>
  </si>
  <si>
    <r>
      <t xml:space="preserve">      a. If “Yes,” what DBMS is required? </t>
    </r>
    <r>
      <rPr>
        <i/>
        <sz val="10"/>
        <rFont val="Arial"/>
        <family val="2"/>
      </rPr>
      <t>Place</t>
    </r>
    <r>
      <rPr>
        <sz val="10"/>
        <rFont val="Arial"/>
        <family val="0"/>
      </rPr>
      <t xml:space="preserve"> c</t>
    </r>
    <r>
      <rPr>
        <i/>
        <sz val="10"/>
        <rFont val="Arial"/>
        <family val="2"/>
      </rPr>
      <t xml:space="preserve">heck in </t>
    </r>
    <r>
      <rPr>
        <b/>
        <i/>
        <sz val="10"/>
        <rFont val="Arial"/>
        <family val="2"/>
      </rPr>
      <t>Yes</t>
    </r>
    <r>
      <rPr>
        <i/>
        <sz val="10"/>
        <rFont val="Arial"/>
        <family val="2"/>
      </rPr>
      <t xml:space="preserve"> column.</t>
    </r>
  </si>
  <si>
    <t xml:space="preserve">       g. What are the expectation for data archiving?</t>
  </si>
  <si>
    <t>7. How much disk space does the application—not data or metadata—require? (in MB)</t>
  </si>
  <si>
    <t xml:space="preserve">8. What are the expected peak periods of system usage? </t>
  </si>
  <si>
    <t xml:space="preserve">9. How many users will use the system during peak periods? </t>
  </si>
  <si>
    <t>10. How much RAM does the system require during peak periods?</t>
  </si>
  <si>
    <t xml:space="preserve">11. What are the expected normal periods of usage? </t>
  </si>
  <si>
    <t xml:space="preserve">12. How many users will use the system during normal periods? </t>
  </si>
  <si>
    <t>13. How much RAM does the system require during normal periods?</t>
  </si>
  <si>
    <t xml:space="preserve">16. Does the system have provisions for manual work-around if it is unavailable? </t>
  </si>
  <si>
    <t xml:space="preserve">17. What are the reliability expectations?—in other words, define what is an “unacceptable” length of “down” time for recovery? (e.g., 4 hours, 8 hours, 24 hours, 1 week) </t>
  </si>
  <si>
    <t>Version/ Service Pack</t>
  </si>
  <si>
    <t>Pages per Topic</t>
  </si>
  <si>
    <t>User's Guide</t>
  </si>
  <si>
    <t>Installation Guide</t>
  </si>
  <si>
    <t xml:space="preserve">1.  Additional factors in estimating:  </t>
  </si>
  <si>
    <r>
      <t xml:space="preserve">Make entries in </t>
    </r>
    <r>
      <rPr>
        <b/>
        <i/>
        <sz val="10"/>
        <color indexed="10"/>
        <rFont val="Arial"/>
        <family val="2"/>
      </rPr>
      <t>Pages per Topics</t>
    </r>
    <r>
      <rPr>
        <i/>
        <sz val="10"/>
        <color indexed="10"/>
        <rFont val="Arial"/>
        <family val="2"/>
      </rPr>
      <t xml:space="preserve"> and </t>
    </r>
    <r>
      <rPr>
        <b/>
        <i/>
        <sz val="10"/>
        <color indexed="10"/>
        <rFont val="Arial"/>
        <family val="2"/>
      </rPr>
      <t>Hours per Topic</t>
    </r>
    <r>
      <rPr>
        <i/>
        <sz val="10"/>
        <color indexed="10"/>
        <rFont val="Arial"/>
        <family val="2"/>
      </rPr>
      <t xml:space="preserve"> only</t>
    </r>
  </si>
  <si>
    <t>2.  Beta Help Development Estimates</t>
  </si>
  <si>
    <t>3.  Commercial Help Development Estimates</t>
  </si>
  <si>
    <t>4.  Commercial Release Notes Development Estimates</t>
  </si>
  <si>
    <t>2. Beta Help</t>
  </si>
  <si>
    <t>3. Commercial Help</t>
  </si>
  <si>
    <t>4. Release Notes</t>
  </si>
  <si>
    <r>
      <t xml:space="preserve">14. What software—including the OS or Network Software—needs to be installed on the application or web server?  </t>
    </r>
    <r>
      <rPr>
        <i/>
        <sz val="10"/>
        <rFont val="Arial"/>
        <family val="2"/>
      </rPr>
      <t>List using letters, i.e. a., b., etc.</t>
    </r>
  </si>
  <si>
    <t>18.  What provisions need to be made for firewalls or other security measures?</t>
  </si>
  <si>
    <t>a. For a User’s Guide, factor 1 page for every three menu items.  This will include new functions at the user interface level. Refer to existing documentation of similar functionality to develop a rough page count estimate.</t>
  </si>
  <si>
    <t>b. For installation, assume that a new port or product update requires a change to every page of the installation chapter (or manual) for that product.  If this is a new product, count the pages of a similar existing installation manual to get a new page count.</t>
  </si>
  <si>
    <t>1a. Users Guide</t>
  </si>
  <si>
    <t>1b. Installation Guide</t>
  </si>
  <si>
    <t>Revision History</t>
  </si>
  <si>
    <t>Changes</t>
  </si>
  <si>
    <t>Flo Samuels</t>
  </si>
  <si>
    <t>Initial Release</t>
  </si>
  <si>
    <t xml:space="preserve">    a. If “Yes,” is there an explicit requirement that the web and application services reside </t>
  </si>
  <si>
    <t xml:space="preserve">        on separate machines?</t>
  </si>
  <si>
    <r>
      <t xml:space="preserve">     </t>
    </r>
    <r>
      <rPr>
        <i/>
        <sz val="10"/>
        <rFont val="Arial"/>
        <family val="2"/>
      </rPr>
      <t xml:space="preserve">ANSWER THE FOLLOWING IN THE </t>
    </r>
    <r>
      <rPr>
        <b/>
        <i/>
        <sz val="10"/>
        <rFont val="Arial"/>
        <family val="2"/>
      </rPr>
      <t>YES</t>
    </r>
    <r>
      <rPr>
        <i/>
        <sz val="10"/>
        <rFont val="Arial"/>
        <family val="2"/>
      </rPr>
      <t xml:space="preserve"> COLUMN</t>
    </r>
  </si>
  <si>
    <t xml:space="preserve">      If the answer is "Yes," insert rows below and indicate how many and what speeds.</t>
  </si>
  <si>
    <t xml:space="preserve">      If the answer is "Yes," insert rows below and indicate which resource(s).</t>
  </si>
  <si>
    <t xml:space="preserve">       f. How often should the transaction log be backed up?</t>
  </si>
  <si>
    <t xml:space="preserve">       b. What is the anticipated drive size? </t>
  </si>
  <si>
    <t xml:space="preserve">         (As an alternative, approximately how many tables are in the database model?) </t>
  </si>
  <si>
    <t xml:space="preserve">       c. What are the estimated maximum transactions per second?</t>
  </si>
  <si>
    <t xml:space="preserve">       d. How long must data be kept available on disk?</t>
  </si>
  <si>
    <t xml:space="preserve">       e. How often should the database be backed up?</t>
  </si>
  <si>
    <t xml:space="preserve">       h. What are the expectations for growth of data? </t>
  </si>
  <si>
    <t>15. What are the availability expectations? (e.g., Business Hours, 24x5, 24x7)</t>
  </si>
  <si>
    <t xml:space="preserve">      If the answer is "Yes," insert rows below and indicate the work-around.</t>
  </si>
  <si>
    <t xml:space="preserve">* Weightings, adjusted for complexity, are applied to the five parameter counts and the results summed to arrive at an unadjusted total  </t>
  </si>
  <si>
    <t>TOP TABLE</t>
  </si>
  <si>
    <t>BOTTOM TABLE</t>
  </si>
  <si>
    <t>* The unadjusted total in the top table (line 23) is modified with an adjustment multiplier (line 24) that is based on the rating of project factors, calculated in the bottom table, to yield the final adjusted function point count (line 25).</t>
  </si>
  <si>
    <r>
      <t xml:space="preserve">The </t>
    </r>
    <r>
      <rPr>
        <b/>
        <sz val="10"/>
        <rFont val="Arial"/>
        <family val="2"/>
      </rPr>
      <t>Adjusted Function Points</t>
    </r>
    <r>
      <rPr>
        <sz val="10"/>
        <rFont val="Arial"/>
        <family val="0"/>
      </rPr>
      <t xml:space="preserve"> cell below was derived from the previous worksheet.  Enter this number  next to the programming language being used.  The worksheet will calculate source code size and person months.</t>
    </r>
  </si>
  <si>
    <t>Project</t>
  </si>
  <si>
    <t>UUCP = AWF + UCWF</t>
  </si>
  <si>
    <t>UUCP</t>
  </si>
  <si>
    <t>Reasons for revisions</t>
  </si>
  <si>
    <t>xx-xx-20xx</t>
  </si>
  <si>
    <t>Creation Date:  07/23/20xx</t>
  </si>
  <si>
    <t>Version:  1.3</t>
  </si>
  <si>
    <t>Revision Date:  11/21/20xx</t>
  </si>
  <si>
    <t>C:\SOFTWARE DEV\Project Planning\Estimating Template.doc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</si>
</sst>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name val="Arial"/>
      <family val="0"/>
    </font>
    <font>
      <b/>
      <sz val="14"/>
      <name val="Arial"/>
      <family val="2"/>
    </font>
    <font>
      <b/>
      <sz val="10"/>
      <name val="Arial"/>
      <family val="2"/>
    </font>
    <font>
      <b/>
      <sz val="11"/>
      <name val="Arial"/>
      <family val="2"/>
    </font>
    <font>
      <b/>
      <i/>
      <sz val="10"/>
      <name val="Arial"/>
      <family val="2"/>
    </font>
    <font>
      <i/>
      <sz val="10"/>
      <name val="Arial"/>
      <family val="2"/>
    </font>
    <font>
      <sz val="10"/>
      <color indexed="12"/>
      <name val="Arial"/>
      <family val="2"/>
    </font>
    <font>
      <b/>
      <u val="single"/>
      <sz val="10"/>
      <name val="Arial"/>
      <family val="2"/>
    </font>
    <font>
      <i/>
      <sz val="10"/>
      <color indexed="10"/>
      <name val="Arial"/>
      <family val="2"/>
    </font>
    <font>
      <b/>
      <i/>
      <sz val="10"/>
      <color indexed="10"/>
      <name val="Arial"/>
      <family val="2"/>
    </font>
    <font>
      <b/>
      <i/>
      <sz val="14"/>
      <name val="Arial"/>
      <family val="2"/>
    </font>
    <font>
      <sz val="14"/>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2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1" xfId="0" applyBorder="1" applyAlignment="1">
      <alignment/>
    </xf>
    <xf numFmtId="0" fontId="0" fillId="0" borderId="0" xfId="0" applyBorder="1" applyAlignment="1">
      <alignment/>
    </xf>
    <xf numFmtId="164" fontId="0" fillId="0" borderId="10" xfId="0" applyNumberFormat="1" applyBorder="1" applyAlignment="1">
      <alignment/>
    </xf>
    <xf numFmtId="14" fontId="0" fillId="0" borderId="10" xfId="0" applyNumberFormat="1" applyBorder="1" applyAlignment="1">
      <alignment/>
    </xf>
    <xf numFmtId="0" fontId="0" fillId="0" borderId="0" xfId="0" applyAlignment="1">
      <alignment wrapText="1"/>
    </xf>
    <xf numFmtId="0" fontId="3" fillId="0" borderId="0" xfId="0" applyFont="1" applyAlignment="1">
      <alignment/>
    </xf>
    <xf numFmtId="0" fontId="1" fillId="0" borderId="0" xfId="0" applyFont="1" applyAlignment="1">
      <alignment/>
    </xf>
    <xf numFmtId="0" fontId="4" fillId="0" borderId="0" xfId="0" applyFont="1" applyAlignment="1">
      <alignment/>
    </xf>
    <xf numFmtId="0" fontId="2" fillId="33" borderId="10" xfId="0" applyFont="1" applyFill="1" applyBorder="1" applyAlignment="1">
      <alignment/>
    </xf>
    <xf numFmtId="0" fontId="0" fillId="33" borderId="10" xfId="0" applyFill="1" applyBorder="1" applyAlignment="1">
      <alignment/>
    </xf>
    <xf numFmtId="0" fontId="2" fillId="0" borderId="0" xfId="0" applyFont="1" applyBorder="1" applyAlignment="1">
      <alignment/>
    </xf>
    <xf numFmtId="0" fontId="0" fillId="0" borderId="12" xfId="0" applyBorder="1" applyAlignment="1">
      <alignment/>
    </xf>
    <xf numFmtId="0" fontId="0" fillId="0" borderId="0" xfId="0" applyAlignment="1">
      <alignment horizontal="left" indent="1"/>
    </xf>
    <xf numFmtId="0" fontId="0" fillId="0" borderId="0" xfId="0" applyAlignment="1">
      <alignment horizontal="left" wrapText="1" indent="1"/>
    </xf>
    <xf numFmtId="0" fontId="0" fillId="0" borderId="10" xfId="0" applyBorder="1" applyAlignment="1">
      <alignment horizontal="right"/>
    </xf>
    <xf numFmtId="0" fontId="0" fillId="33" borderId="10" xfId="0" applyFill="1" applyBorder="1" applyAlignment="1">
      <alignment wrapText="1"/>
    </xf>
    <xf numFmtId="0" fontId="0" fillId="0" borderId="10" xfId="0" applyFill="1" applyBorder="1" applyAlignment="1">
      <alignment/>
    </xf>
    <xf numFmtId="0" fontId="0" fillId="0" borderId="0" xfId="0" applyAlignment="1">
      <alignment horizontal="left" indent="2"/>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0" xfId="0" applyBorder="1" applyAlignment="1">
      <alignment wrapText="1"/>
    </xf>
    <xf numFmtId="0" fontId="6" fillId="0" borderId="0" xfId="0" applyFont="1" applyAlignment="1">
      <alignment/>
    </xf>
    <xf numFmtId="0" fontId="2" fillId="0" borderId="10" xfId="0" applyFont="1" applyBorder="1" applyAlignment="1">
      <alignment wrapText="1"/>
    </xf>
    <xf numFmtId="0" fontId="7" fillId="0" borderId="0" xfId="0" applyFont="1" applyAlignment="1">
      <alignment/>
    </xf>
    <xf numFmtId="0" fontId="8" fillId="0" borderId="0" xfId="0" applyFont="1" applyAlignment="1">
      <alignment/>
    </xf>
    <xf numFmtId="0" fontId="2" fillId="33" borderId="10" xfId="0" applyFont="1" applyFill="1" applyBorder="1" applyAlignment="1">
      <alignment wrapText="1"/>
    </xf>
    <xf numFmtId="0" fontId="10" fillId="0" borderId="0" xfId="0" applyFont="1" applyAlignment="1">
      <alignment/>
    </xf>
    <xf numFmtId="0" fontId="11" fillId="0" borderId="0" xfId="0" applyFont="1" applyAlignment="1">
      <alignment/>
    </xf>
    <xf numFmtId="0" fontId="0" fillId="0" borderId="10" xfId="0" applyFont="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xf>
    <xf numFmtId="0" fontId="2" fillId="0" borderId="0" xfId="0" applyFont="1" applyAlignment="1">
      <alignment wrapText="1"/>
    </xf>
    <xf numFmtId="0" fontId="2" fillId="0" borderId="15" xfId="0" applyFont="1" applyBorder="1" applyAlignment="1">
      <alignment/>
    </xf>
    <xf numFmtId="0" fontId="0" fillId="0" borderId="14" xfId="0" applyBorder="1" applyAlignment="1">
      <alignment wrapText="1"/>
    </xf>
    <xf numFmtId="0" fontId="0" fillId="0" borderId="0" xfId="0" applyBorder="1" applyAlignment="1">
      <alignment wrapText="1"/>
    </xf>
    <xf numFmtId="0" fontId="0" fillId="33" borderId="10" xfId="0" applyFont="1" applyFill="1" applyBorder="1" applyAlignment="1">
      <alignment wrapText="1"/>
    </xf>
    <xf numFmtId="164" fontId="0" fillId="0" borderId="10" xfId="0" applyNumberFormat="1" applyBorder="1" applyAlignment="1">
      <alignment vertical="top"/>
    </xf>
    <xf numFmtId="14" fontId="0" fillId="0" borderId="10" xfId="0" applyNumberFormat="1" applyBorder="1" applyAlignment="1">
      <alignment vertical="top"/>
    </xf>
    <xf numFmtId="0" fontId="0" fillId="0" borderId="10" xfId="0" applyBorder="1" applyAlignment="1">
      <alignment vertical="top"/>
    </xf>
    <xf numFmtId="0" fontId="0" fillId="0" borderId="12" xfId="0" applyBorder="1" applyAlignment="1">
      <alignment horizontal="righ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10" xfId="0" applyFill="1" applyBorder="1" applyAlignment="1">
      <alignment wrapText="1"/>
    </xf>
    <xf numFmtId="0" fontId="0" fillId="34" borderId="10" xfId="0" applyFill="1" applyBorder="1" applyAlignment="1">
      <alignment/>
    </xf>
    <xf numFmtId="0" fontId="0" fillId="34" borderId="10" xfId="0" applyFill="1" applyBorder="1" applyAlignment="1">
      <alignment horizontal="right"/>
    </xf>
    <xf numFmtId="0" fontId="0" fillId="35" borderId="10" xfId="0" applyFont="1" applyFill="1" applyBorder="1" applyAlignment="1">
      <alignment/>
    </xf>
    <xf numFmtId="0" fontId="0" fillId="35" borderId="10" xfId="0" applyFill="1" applyBorder="1" applyAlignment="1">
      <alignment/>
    </xf>
    <xf numFmtId="0" fontId="0" fillId="34" borderId="18"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12" xfId="0" applyFill="1" applyBorder="1" applyAlignment="1">
      <alignment/>
    </xf>
    <xf numFmtId="0" fontId="0" fillId="34" borderId="20" xfId="0" applyFill="1" applyBorder="1" applyAlignment="1">
      <alignment/>
    </xf>
    <xf numFmtId="0" fontId="0" fillId="34" borderId="15" xfId="0" applyFill="1" applyBorder="1" applyAlignment="1">
      <alignment/>
    </xf>
    <xf numFmtId="2" fontId="0" fillId="34" borderId="10" xfId="0" applyNumberFormat="1" applyFill="1" applyBorder="1" applyAlignment="1">
      <alignment wrapText="1"/>
    </xf>
    <xf numFmtId="2" fontId="0" fillId="34" borderId="10" xfId="0" applyNumberFormat="1" applyFill="1" applyBorder="1" applyAlignment="1">
      <alignment/>
    </xf>
    <xf numFmtId="1" fontId="0" fillId="35" borderId="10" xfId="0" applyNumberFormat="1" applyFill="1" applyBorder="1" applyAlignment="1">
      <alignment/>
    </xf>
    <xf numFmtId="2" fontId="0" fillId="35" borderId="10" xfId="0" applyNumberFormat="1" applyFill="1" applyBorder="1" applyAlignment="1">
      <alignment/>
    </xf>
    <xf numFmtId="0" fontId="0" fillId="34" borderId="0" xfId="0" applyFill="1" applyAlignment="1">
      <alignment/>
    </xf>
    <xf numFmtId="0" fontId="2" fillId="34" borderId="0" xfId="0" applyFont="1" applyFill="1" applyAlignment="1">
      <alignment/>
    </xf>
    <xf numFmtId="0" fontId="2" fillId="34" borderId="15" xfId="0" applyFont="1" applyFill="1" applyBorder="1" applyAlignment="1">
      <alignment/>
    </xf>
    <xf numFmtId="0" fontId="0" fillId="35" borderId="0" xfId="0" applyFill="1" applyAlignment="1">
      <alignment/>
    </xf>
    <xf numFmtId="0" fontId="2" fillId="34" borderId="10" xfId="0" applyFont="1" applyFill="1" applyBorder="1" applyAlignment="1">
      <alignment/>
    </xf>
    <xf numFmtId="0" fontId="0" fillId="34" borderId="11" xfId="0" applyFill="1" applyBorder="1" applyAlignment="1">
      <alignment/>
    </xf>
    <xf numFmtId="0" fontId="2" fillId="34" borderId="11" xfId="0" applyFont="1" applyFill="1" applyBorder="1" applyAlignment="1">
      <alignment/>
    </xf>
    <xf numFmtId="0" fontId="2" fillId="35" borderId="10" xfId="0" applyFont="1" applyFill="1" applyBorder="1" applyAlignment="1">
      <alignment/>
    </xf>
    <xf numFmtId="0" fontId="0" fillId="35" borderId="10" xfId="44" applyNumberFormat="1" applyFont="1" applyFill="1" applyBorder="1" applyAlignment="1">
      <alignment/>
    </xf>
    <xf numFmtId="0" fontId="12" fillId="0" borderId="0" xfId="0" applyFont="1" applyAlignment="1">
      <alignment vertical="center"/>
    </xf>
    <xf numFmtId="0" fontId="0" fillId="0" borderId="0" xfId="0" applyAlignment="1">
      <alignment wrapText="1"/>
    </xf>
    <xf numFmtId="0" fontId="0" fillId="34" borderId="11" xfId="0" applyFill="1" applyBorder="1" applyAlignment="1">
      <alignment wrapText="1"/>
    </xf>
    <xf numFmtId="0" fontId="0" fillId="34" borderId="16" xfId="0" applyFill="1" applyBorder="1" applyAlignment="1">
      <alignment wrapText="1"/>
    </xf>
    <xf numFmtId="0" fontId="0" fillId="34" borderId="16" xfId="0" applyFill="1" applyBorder="1" applyAlignment="1">
      <alignment/>
    </xf>
    <xf numFmtId="0" fontId="0" fillId="34" borderId="13" xfId="0" applyFill="1" applyBorder="1" applyAlignment="1">
      <alignment/>
    </xf>
    <xf numFmtId="0" fontId="0" fillId="0" borderId="0" xfId="0" applyAlignment="1">
      <alignment horizontal="left" wrapText="1" indent="1"/>
    </xf>
    <xf numFmtId="0" fontId="0" fillId="0" borderId="0" xfId="0" applyAlignment="1">
      <alignment horizontal="left" wrapText="1" indent="2"/>
    </xf>
    <xf numFmtId="0" fontId="7" fillId="0" borderId="0" xfId="0" applyFont="1" applyAlignment="1">
      <alignment horizontal="left" wrapText="1" indent="1"/>
    </xf>
    <xf numFmtId="0" fontId="0" fillId="34" borderId="17" xfId="0" applyFill="1" applyBorder="1" applyAlignment="1">
      <alignment wrapText="1"/>
    </xf>
    <xf numFmtId="0" fontId="0" fillId="34" borderId="17" xfId="0" applyFill="1" applyBorder="1" applyAlignment="1">
      <alignment/>
    </xf>
    <xf numFmtId="0" fontId="4" fillId="0" borderId="0" xfId="0" applyFont="1" applyAlignment="1">
      <alignment wrapText="1"/>
    </xf>
    <xf numFmtId="0" fontId="2" fillId="0" borderId="0" xfId="0" applyFont="1" applyAlignment="1">
      <alignment wrapText="1"/>
    </xf>
    <xf numFmtId="0" fontId="0" fillId="0" borderId="0" xfId="0" applyAlignment="1">
      <alignment/>
    </xf>
    <xf numFmtId="0" fontId="0" fillId="0" borderId="11" xfId="0" applyBorder="1" applyAlignment="1">
      <alignment wrapText="1"/>
    </xf>
    <xf numFmtId="0" fontId="0" fillId="0" borderId="16" xfId="0" applyBorder="1" applyAlignment="1">
      <alignment wrapText="1"/>
    </xf>
    <xf numFmtId="0" fontId="0" fillId="0" borderId="13" xfId="0" applyBorder="1" applyAlignment="1">
      <alignment wrapText="1"/>
    </xf>
    <xf numFmtId="0" fontId="2" fillId="0" borderId="11" xfId="0" applyFont="1" applyBorder="1" applyAlignment="1">
      <alignment/>
    </xf>
    <xf numFmtId="0" fontId="0" fillId="0" borderId="16" xfId="0" applyBorder="1" applyAlignment="1">
      <alignment/>
    </xf>
    <xf numFmtId="0" fontId="0" fillId="0" borderId="13" xfId="0" applyBorder="1" applyAlignment="1">
      <alignment/>
    </xf>
    <xf numFmtId="0" fontId="0" fillId="0" borderId="11" xfId="0" applyBorder="1" applyAlignment="1">
      <alignment/>
    </xf>
    <xf numFmtId="0" fontId="0" fillId="0" borderId="21"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20" xfId="0"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D10" sqref="D10"/>
    </sheetView>
  </sheetViews>
  <sheetFormatPr defaultColWidth="9.140625" defaultRowHeight="12.75"/>
  <cols>
    <col min="2" max="2" width="10.28125" style="0" customWidth="1"/>
    <col min="3" max="3" width="19.7109375" style="0" customWidth="1"/>
    <col min="4" max="4" width="27.28125" style="0" customWidth="1"/>
  </cols>
  <sheetData>
    <row r="1" ht="18">
      <c r="A1" s="10" t="s">
        <v>364</v>
      </c>
    </row>
    <row r="3" spans="1:4" ht="12.75">
      <c r="A3" s="3" t="s">
        <v>0</v>
      </c>
      <c r="B3" s="3" t="s">
        <v>1</v>
      </c>
      <c r="C3" s="3" t="s">
        <v>6</v>
      </c>
      <c r="D3" s="3" t="s">
        <v>365</v>
      </c>
    </row>
    <row r="4" spans="1:4" ht="12.75">
      <c r="A4" s="44">
        <v>1</v>
      </c>
      <c r="B4" s="45" t="s">
        <v>391</v>
      </c>
      <c r="C4" s="46" t="s">
        <v>366</v>
      </c>
      <c r="D4" s="28" t="s">
        <v>367</v>
      </c>
    </row>
    <row r="5" spans="1:4" ht="12.75">
      <c r="A5" s="44">
        <v>1.1</v>
      </c>
      <c r="B5" s="45" t="s">
        <v>391</v>
      </c>
      <c r="C5" s="46" t="s">
        <v>366</v>
      </c>
      <c r="D5" s="28" t="s">
        <v>390</v>
      </c>
    </row>
    <row r="6" spans="1:4" ht="12.75">
      <c r="A6" s="44">
        <v>1.2</v>
      </c>
      <c r="B6" s="45" t="s">
        <v>391</v>
      </c>
      <c r="C6" s="46" t="s">
        <v>366</v>
      </c>
      <c r="D6" s="28" t="s">
        <v>390</v>
      </c>
    </row>
    <row r="7" spans="1:4" ht="12.75">
      <c r="A7" s="44">
        <v>1.3</v>
      </c>
      <c r="B7" s="45" t="s">
        <v>391</v>
      </c>
      <c r="C7" s="46" t="s">
        <v>366</v>
      </c>
      <c r="D7" s="28" t="s">
        <v>390</v>
      </c>
    </row>
    <row r="8" spans="1:4" ht="12.75">
      <c r="A8" s="44"/>
      <c r="B8" s="46"/>
      <c r="C8" s="46"/>
      <c r="D8" s="28"/>
    </row>
    <row r="9" spans="1:4" ht="12.75">
      <c r="A9" s="44"/>
      <c r="B9" s="46"/>
      <c r="C9" s="46"/>
      <c r="D9" s="28"/>
    </row>
    <row r="10" spans="1:4" ht="12.75">
      <c r="A10" s="44"/>
      <c r="B10" s="46"/>
      <c r="C10" s="46"/>
      <c r="D10" s="28"/>
    </row>
    <row r="11" spans="1:4" ht="12.75">
      <c r="A11" s="44"/>
      <c r="B11" s="46"/>
      <c r="C11" s="46"/>
      <c r="D11" s="28"/>
    </row>
    <row r="12" spans="1:4" ht="12.75">
      <c r="A12" s="44"/>
      <c r="B12" s="46"/>
      <c r="C12" s="46"/>
      <c r="D12" s="28"/>
    </row>
    <row r="13" spans="1:4" ht="12.75">
      <c r="A13" s="44"/>
      <c r="B13" s="46"/>
      <c r="C13" s="46"/>
      <c r="D13" s="28"/>
    </row>
    <row r="17" spans="1:5" ht="12.75">
      <c r="A17" s="75" t="s">
        <v>395</v>
      </c>
      <c r="E17" s="75" t="s">
        <v>392</v>
      </c>
    </row>
    <row r="18" spans="1:5" ht="12.75">
      <c r="A18" s="75" t="s">
        <v>393</v>
      </c>
      <c r="B18" s="75"/>
      <c r="E18" s="75" t="s">
        <v>394</v>
      </c>
    </row>
  </sheetData>
  <sheetProtection password="DD9D" sheet="1" objects="1" scenarios="1" selectLockedCells="1" selectUnlockedCells="1"/>
  <printOptions/>
  <pageMargins left="0.75" right="0.75" top="1" bottom="1" header="0.5" footer="0.5"/>
  <pageSetup horizontalDpi="600" verticalDpi="600" orientation="portrait" r:id="rId1"/>
  <headerFooter alignWithMargins="0">
    <oddHeader>&amp;C&amp;A</oddHeader>
    <oddFooter>&amp;L&amp;8&amp;F
Version 1.1&amp;C&amp;8Page &amp;P&amp;R&amp;8Creation Date:  12/07/2000
Revision Date:  &amp;D</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5"/>
  <sheetViews>
    <sheetView zoomScalePageLayoutView="0" workbookViewId="0" topLeftCell="A1">
      <selection activeCell="C7" sqref="C7"/>
    </sheetView>
  </sheetViews>
  <sheetFormatPr defaultColWidth="9.140625" defaultRowHeight="12.75"/>
  <cols>
    <col min="2" max="2" width="12.00390625" style="0" customWidth="1"/>
    <col min="3" max="3" width="30.28125" style="0" customWidth="1"/>
    <col min="4" max="4" width="36.57421875" style="0" customWidth="1"/>
  </cols>
  <sheetData>
    <row r="1" ht="12.75">
      <c r="A1" s="1" t="s">
        <v>5</v>
      </c>
    </row>
    <row r="2" ht="12.75">
      <c r="F2" s="5"/>
    </row>
    <row r="3" spans="1:6" ht="12.75">
      <c r="A3" s="3" t="s">
        <v>0</v>
      </c>
      <c r="B3" s="3" t="s">
        <v>1</v>
      </c>
      <c r="C3" s="3" t="s">
        <v>6</v>
      </c>
      <c r="D3" s="3" t="s">
        <v>7</v>
      </c>
      <c r="E3" s="5"/>
      <c r="F3" s="5"/>
    </row>
    <row r="4" spans="1:6" ht="12.75">
      <c r="A4" s="6">
        <v>1</v>
      </c>
      <c r="B4" s="7" t="s">
        <v>391</v>
      </c>
      <c r="C4" s="2" t="s">
        <v>2</v>
      </c>
      <c r="D4" s="2" t="s">
        <v>3</v>
      </c>
      <c r="E4" s="5"/>
      <c r="F4" s="5"/>
    </row>
    <row r="5" spans="1:6" ht="12.75">
      <c r="A5" s="6">
        <v>1.1</v>
      </c>
      <c r="B5" s="2" t="s">
        <v>1</v>
      </c>
      <c r="C5" s="2" t="s">
        <v>2</v>
      </c>
      <c r="D5" s="2" t="s">
        <v>4</v>
      </c>
      <c r="E5" s="5"/>
      <c r="F5" s="5"/>
    </row>
    <row r="6" spans="1:6" ht="12.75">
      <c r="A6" s="6"/>
      <c r="B6" s="2"/>
      <c r="C6" s="2"/>
      <c r="D6" s="2"/>
      <c r="E6" s="5"/>
      <c r="F6" s="5"/>
    </row>
    <row r="7" spans="1:6" ht="12.75">
      <c r="A7" s="6"/>
      <c r="B7" s="2"/>
      <c r="C7" s="2"/>
      <c r="D7" s="2"/>
      <c r="E7" s="5"/>
      <c r="F7" s="5"/>
    </row>
    <row r="8" spans="1:6" ht="12.75">
      <c r="A8" s="6"/>
      <c r="B8" s="2"/>
      <c r="C8" s="2"/>
      <c r="D8" s="2"/>
      <c r="E8" s="5"/>
      <c r="F8" s="5"/>
    </row>
    <row r="9" spans="1:6" ht="12.75">
      <c r="A9" s="6"/>
      <c r="B9" s="2"/>
      <c r="C9" s="2"/>
      <c r="D9" s="2"/>
      <c r="E9" s="5"/>
      <c r="F9" s="5"/>
    </row>
    <row r="10" spans="1:6" ht="12.75">
      <c r="A10" s="6"/>
      <c r="B10" s="2"/>
      <c r="C10" s="2"/>
      <c r="D10" s="2"/>
      <c r="E10" s="5"/>
      <c r="F10" s="5"/>
    </row>
    <row r="12" ht="15">
      <c r="A12" s="9" t="s">
        <v>8</v>
      </c>
    </row>
    <row r="13" spans="1:4" ht="78" customHeight="1">
      <c r="A13" s="76" t="s">
        <v>15</v>
      </c>
      <c r="B13" s="76"/>
      <c r="C13" s="76"/>
      <c r="D13" s="76"/>
    </row>
    <row r="14" spans="1:4" ht="69.75" customHeight="1">
      <c r="A14" s="76" t="s">
        <v>14</v>
      </c>
      <c r="B14" s="76"/>
      <c r="C14" s="76"/>
      <c r="D14" s="76"/>
    </row>
    <row r="15" ht="18.75" customHeight="1">
      <c r="A15" s="1" t="s">
        <v>9</v>
      </c>
    </row>
    <row r="17" ht="12.75">
      <c r="A17" t="s">
        <v>10</v>
      </c>
    </row>
    <row r="18" ht="12.75">
      <c r="A18" t="s">
        <v>11</v>
      </c>
    </row>
    <row r="19" ht="12.75">
      <c r="A19" t="s">
        <v>259</v>
      </c>
    </row>
    <row r="20" ht="12.75">
      <c r="A20" t="s">
        <v>12</v>
      </c>
    </row>
    <row r="22" ht="12.75">
      <c r="A22" s="1" t="s">
        <v>252</v>
      </c>
    </row>
    <row r="23" ht="12.75">
      <c r="B23" s="1" t="s">
        <v>251</v>
      </c>
    </row>
    <row r="24" ht="12.75">
      <c r="B24" s="1" t="s">
        <v>256</v>
      </c>
    </row>
    <row r="25" ht="12.75">
      <c r="B25" s="1"/>
    </row>
    <row r="26" ht="12.75">
      <c r="A26" s="1" t="s">
        <v>253</v>
      </c>
    </row>
    <row r="27" ht="12.75">
      <c r="B27" s="1" t="s">
        <v>251</v>
      </c>
    </row>
    <row r="28" ht="12.75">
      <c r="B28" s="1" t="s">
        <v>16</v>
      </c>
    </row>
    <row r="29" ht="12.75">
      <c r="B29" s="1" t="s">
        <v>13</v>
      </c>
    </row>
    <row r="31" ht="12.75">
      <c r="A31" s="1" t="s">
        <v>254</v>
      </c>
    </row>
    <row r="32" ht="12.75">
      <c r="B32" s="1" t="s">
        <v>255</v>
      </c>
    </row>
    <row r="34" spans="1:2" ht="12.75">
      <c r="A34" s="1" t="s">
        <v>257</v>
      </c>
      <c r="B34" s="1"/>
    </row>
    <row r="35" spans="1:2" ht="12.75">
      <c r="A35" s="1"/>
      <c r="B35" s="1" t="s">
        <v>258</v>
      </c>
    </row>
  </sheetData>
  <sheetProtection password="DD9D" sheet="1" objects="1" scenarios="1" selectLockedCells="1" selectUnlockedCells="1"/>
  <mergeCells count="2">
    <mergeCell ref="A13:D13"/>
    <mergeCell ref="A14:D14"/>
  </mergeCells>
  <printOptions/>
  <pageMargins left="0.75" right="0.75" top="1" bottom="1" header="0.5" footer="0.5"/>
  <pageSetup horizontalDpi="600" verticalDpi="600" orientation="portrait" r:id="rId1"/>
  <headerFooter alignWithMargins="0">
    <oddHeader>&amp;C&amp;"Arial,Bold"&amp;14Software Project Estimating Template</oddHeader>
    <oddFooter>&amp;L&amp;8&amp;F
Version 1.1&amp;C&amp;8
Page &amp;P&amp;R&amp;8Creation Date:  12/07/2000
Revision Date:  &amp;D</oddFooter>
  </headerFooter>
</worksheet>
</file>

<file path=xl/worksheets/sheet3.xml><?xml version="1.0" encoding="utf-8"?>
<worksheet xmlns="http://schemas.openxmlformats.org/spreadsheetml/2006/main" xmlns:r="http://schemas.openxmlformats.org/officeDocument/2006/relationships">
  <dimension ref="A1:L54"/>
  <sheetViews>
    <sheetView zoomScale="75" zoomScaleNormal="75" zoomScalePageLayoutView="0" workbookViewId="0" topLeftCell="A1">
      <selection activeCell="L52" sqref="L52"/>
    </sheetView>
  </sheetViews>
  <sheetFormatPr defaultColWidth="9.140625" defaultRowHeight="12.75"/>
  <cols>
    <col min="1" max="1" width="6.7109375" style="0" customWidth="1"/>
    <col min="2" max="2" width="23.7109375" style="0" customWidth="1"/>
    <col min="3" max="3" width="10.00390625" style="0" customWidth="1"/>
    <col min="4" max="4" width="10.28125" style="0" customWidth="1"/>
    <col min="5" max="5" width="10.140625" style="0" customWidth="1"/>
    <col min="6" max="6" width="10.421875" style="0" customWidth="1"/>
    <col min="7" max="7" width="10.7109375" style="0" customWidth="1"/>
  </cols>
  <sheetData>
    <row r="1" ht="18">
      <c r="A1" s="10" t="s">
        <v>135</v>
      </c>
    </row>
    <row r="3" ht="12.75">
      <c r="A3" s="1" t="s">
        <v>137</v>
      </c>
    </row>
    <row r="5" ht="12.75">
      <c r="A5" s="31" t="s">
        <v>383</v>
      </c>
    </row>
    <row r="6" ht="12.75">
      <c r="A6" s="16" t="s">
        <v>136</v>
      </c>
    </row>
    <row r="7" spans="1:9" ht="36" customHeight="1">
      <c r="A7" s="81" t="s">
        <v>382</v>
      </c>
      <c r="B7" s="76"/>
      <c r="C7" s="76"/>
      <c r="D7" s="76"/>
      <c r="E7" s="76"/>
      <c r="F7" s="76"/>
      <c r="G7" s="76"/>
      <c r="H7" s="76"/>
      <c r="I7" s="76"/>
    </row>
    <row r="8" spans="1:9" ht="20.25" customHeight="1">
      <c r="A8" s="83" t="s">
        <v>384</v>
      </c>
      <c r="B8" s="76"/>
      <c r="C8" s="8"/>
      <c r="D8" s="8"/>
      <c r="E8" s="8"/>
      <c r="F8" s="8"/>
      <c r="G8" s="8"/>
      <c r="H8" s="8"/>
      <c r="I8" s="8"/>
    </row>
    <row r="9" spans="1:11" ht="34.5" customHeight="1">
      <c r="A9" s="81" t="s">
        <v>385</v>
      </c>
      <c r="B9" s="81"/>
      <c r="C9" s="81"/>
      <c r="D9" s="81"/>
      <c r="E9" s="81"/>
      <c r="F9" s="81"/>
      <c r="G9" s="81"/>
      <c r="H9" s="81"/>
      <c r="I9" s="81"/>
      <c r="J9" s="17"/>
      <c r="K9" s="17"/>
    </row>
    <row r="11" ht="12.75">
      <c r="A11" s="1" t="s">
        <v>149</v>
      </c>
    </row>
    <row r="12" ht="12.75">
      <c r="A12" s="1"/>
    </row>
    <row r="13" ht="12.75">
      <c r="B13" s="11" t="s">
        <v>152</v>
      </c>
    </row>
    <row r="14" ht="12.75">
      <c r="B14" s="11" t="s">
        <v>260</v>
      </c>
    </row>
    <row r="15" ht="12.75">
      <c r="B15" s="11" t="s">
        <v>154</v>
      </c>
    </row>
    <row r="17" spans="2:9" ht="51">
      <c r="B17" s="51" t="s">
        <v>150</v>
      </c>
      <c r="C17" s="51" t="s">
        <v>138</v>
      </c>
      <c r="D17" s="51" t="s">
        <v>151</v>
      </c>
      <c r="E17" s="51" t="s">
        <v>139</v>
      </c>
      <c r="F17" s="51" t="s">
        <v>151</v>
      </c>
      <c r="G17" s="51" t="s">
        <v>140</v>
      </c>
      <c r="H17" s="51" t="s">
        <v>151</v>
      </c>
      <c r="I17" s="51" t="s">
        <v>141</v>
      </c>
    </row>
    <row r="18" spans="2:9" ht="12.75">
      <c r="B18" s="52" t="s">
        <v>142</v>
      </c>
      <c r="C18" s="20"/>
      <c r="D18" s="54">
        <f>+C18*3</f>
        <v>0</v>
      </c>
      <c r="E18" s="20"/>
      <c r="F18" s="55">
        <f>+E18*4</f>
        <v>0</v>
      </c>
      <c r="G18" s="20"/>
      <c r="H18" s="55">
        <f>+G18*6</f>
        <v>0</v>
      </c>
      <c r="I18" s="55">
        <f>+H18+F18+D18</f>
        <v>0</v>
      </c>
    </row>
    <row r="19" spans="2:9" ht="12.75">
      <c r="B19" s="52" t="s">
        <v>143</v>
      </c>
      <c r="C19" s="20"/>
      <c r="D19" s="54">
        <f>+C19*4</f>
        <v>0</v>
      </c>
      <c r="E19" s="20"/>
      <c r="F19" s="55">
        <f>+E19*5</f>
        <v>0</v>
      </c>
      <c r="G19" s="20"/>
      <c r="H19" s="55">
        <f>+G19*7</f>
        <v>0</v>
      </c>
      <c r="I19" s="55">
        <f>+H19+F19+D19</f>
        <v>0</v>
      </c>
    </row>
    <row r="20" spans="2:9" ht="12.75">
      <c r="B20" s="52" t="s">
        <v>144</v>
      </c>
      <c r="C20" s="20"/>
      <c r="D20" s="54">
        <f>+C20*7</f>
        <v>0</v>
      </c>
      <c r="E20" s="20"/>
      <c r="F20" s="55">
        <f>+E20*10</f>
        <v>0</v>
      </c>
      <c r="G20" s="20"/>
      <c r="H20" s="55">
        <f>+G20*15</f>
        <v>0</v>
      </c>
      <c r="I20" s="55">
        <f>+H20+F20+D20</f>
        <v>0</v>
      </c>
    </row>
    <row r="21" spans="2:9" ht="12.75">
      <c r="B21" s="52" t="s">
        <v>145</v>
      </c>
      <c r="C21" s="20"/>
      <c r="D21" s="54">
        <f>+C21*5</f>
        <v>0</v>
      </c>
      <c r="E21" s="20"/>
      <c r="F21" s="55">
        <f>+E21*7</f>
        <v>0</v>
      </c>
      <c r="G21" s="20"/>
      <c r="H21" s="55">
        <f>+G21*10</f>
        <v>0</v>
      </c>
      <c r="I21" s="55">
        <f>+H21+F21+D21</f>
        <v>0</v>
      </c>
    </row>
    <row r="22" spans="2:9" ht="12.75">
      <c r="B22" s="52" t="s">
        <v>146</v>
      </c>
      <c r="C22" s="20"/>
      <c r="D22" s="54">
        <f>+C22*3</f>
        <v>0</v>
      </c>
      <c r="E22" s="20"/>
      <c r="F22" s="55">
        <f>+E22*4</f>
        <v>0</v>
      </c>
      <c r="G22" s="20"/>
      <c r="H22" s="55">
        <f>+G22*6</f>
        <v>0</v>
      </c>
      <c r="I22" s="55">
        <f>+H22+F22+D22</f>
        <v>0</v>
      </c>
    </row>
    <row r="23" spans="2:9" ht="12.75">
      <c r="B23" s="52"/>
      <c r="C23" s="52"/>
      <c r="D23" s="52"/>
      <c r="E23" s="52"/>
      <c r="F23" s="52"/>
      <c r="G23" s="52"/>
      <c r="H23" s="53" t="s">
        <v>147</v>
      </c>
      <c r="I23" s="55">
        <f>SUM(I18:I22)</f>
        <v>0</v>
      </c>
    </row>
    <row r="24" spans="2:9" ht="12.75">
      <c r="B24" s="52"/>
      <c r="C24" s="52"/>
      <c r="D24" s="52"/>
      <c r="E24" s="52"/>
      <c r="F24" s="52"/>
      <c r="G24" s="52"/>
      <c r="H24" s="53" t="s">
        <v>153</v>
      </c>
      <c r="I24" s="55">
        <f>+L54</f>
        <v>0</v>
      </c>
    </row>
    <row r="25" spans="2:9" ht="12.75">
      <c r="B25" s="52"/>
      <c r="C25" s="52"/>
      <c r="D25" s="52"/>
      <c r="E25" s="52"/>
      <c r="F25" s="52"/>
      <c r="G25" s="52"/>
      <c r="H25" s="53" t="s">
        <v>148</v>
      </c>
      <c r="I25" s="55">
        <f>+I24*I23</f>
        <v>0</v>
      </c>
    </row>
    <row r="28" ht="12.75">
      <c r="A28" s="1" t="s">
        <v>155</v>
      </c>
    </row>
    <row r="30" spans="1:9" ht="28.5" customHeight="1">
      <c r="A30" s="82" t="s">
        <v>156</v>
      </c>
      <c r="B30" s="76"/>
      <c r="C30" s="76"/>
      <c r="D30" s="76"/>
      <c r="E30" s="76"/>
      <c r="F30" s="76"/>
      <c r="G30" s="76"/>
      <c r="H30" s="76"/>
      <c r="I30" s="76"/>
    </row>
    <row r="31" ht="12.75">
      <c r="A31" s="21"/>
    </row>
    <row r="32" ht="12.75">
      <c r="A32" s="21" t="s">
        <v>157</v>
      </c>
    </row>
    <row r="33" ht="12.75">
      <c r="A33" s="21" t="s">
        <v>158</v>
      </c>
    </row>
    <row r="34" ht="12.75">
      <c r="A34" s="21"/>
    </row>
    <row r="35" ht="12.75">
      <c r="B35" s="11" t="s">
        <v>154</v>
      </c>
    </row>
    <row r="36" spans="2:8" ht="12.75">
      <c r="B36" s="24"/>
      <c r="C36" s="24"/>
      <c r="D36" s="24"/>
      <c r="E36" s="24"/>
      <c r="F36" s="24"/>
      <c r="G36" s="24"/>
      <c r="H36" s="24"/>
    </row>
    <row r="37" spans="2:12" ht="12.75">
      <c r="B37" s="56"/>
      <c r="C37" s="57"/>
      <c r="D37" s="57"/>
      <c r="E37" s="57"/>
      <c r="F37" s="57"/>
      <c r="G37" s="57"/>
      <c r="H37" s="57"/>
      <c r="I37" s="58"/>
      <c r="J37" s="58"/>
      <c r="K37" s="56"/>
      <c r="L37" s="56" t="s">
        <v>161</v>
      </c>
    </row>
    <row r="38" spans="2:12" ht="12.75">
      <c r="B38" s="59" t="s">
        <v>159</v>
      </c>
      <c r="C38" s="59" t="s">
        <v>160</v>
      </c>
      <c r="D38" s="60"/>
      <c r="E38" s="61"/>
      <c r="F38" s="61"/>
      <c r="G38" s="61"/>
      <c r="H38" s="61"/>
      <c r="I38" s="61"/>
      <c r="J38" s="61"/>
      <c r="K38" s="61"/>
      <c r="L38" s="59" t="s">
        <v>162</v>
      </c>
    </row>
    <row r="39" spans="2:12" ht="30.75" customHeight="1">
      <c r="B39" s="52" t="s">
        <v>163</v>
      </c>
      <c r="C39" s="77" t="s">
        <v>164</v>
      </c>
      <c r="D39" s="78"/>
      <c r="E39" s="78"/>
      <c r="F39" s="78"/>
      <c r="G39" s="78"/>
      <c r="H39" s="78"/>
      <c r="I39" s="79"/>
      <c r="J39" s="79"/>
      <c r="K39" s="80"/>
      <c r="L39" s="15"/>
    </row>
    <row r="40" spans="2:12" ht="30.75" customHeight="1">
      <c r="B40" s="52" t="s">
        <v>165</v>
      </c>
      <c r="C40" s="77" t="s">
        <v>166</v>
      </c>
      <c r="D40" s="78"/>
      <c r="E40" s="78"/>
      <c r="F40" s="78"/>
      <c r="G40" s="78"/>
      <c r="H40" s="78"/>
      <c r="I40" s="79"/>
      <c r="J40" s="79"/>
      <c r="K40" s="80"/>
      <c r="L40" s="2"/>
    </row>
    <row r="41" spans="2:12" ht="25.5" customHeight="1">
      <c r="B41" s="52" t="s">
        <v>167</v>
      </c>
      <c r="C41" s="77" t="s">
        <v>168</v>
      </c>
      <c r="D41" s="78"/>
      <c r="E41" s="78"/>
      <c r="F41" s="78"/>
      <c r="G41" s="78"/>
      <c r="H41" s="78"/>
      <c r="I41" s="79"/>
      <c r="J41" s="79"/>
      <c r="K41" s="80"/>
      <c r="L41" s="2"/>
    </row>
    <row r="42" spans="2:12" ht="24.75" customHeight="1">
      <c r="B42" s="52" t="s">
        <v>169</v>
      </c>
      <c r="C42" s="77" t="s">
        <v>170</v>
      </c>
      <c r="D42" s="78"/>
      <c r="E42" s="78"/>
      <c r="F42" s="78"/>
      <c r="G42" s="78"/>
      <c r="H42" s="78"/>
      <c r="I42" s="79"/>
      <c r="J42" s="79"/>
      <c r="K42" s="80"/>
      <c r="L42" s="2"/>
    </row>
    <row r="43" spans="2:12" ht="28.5" customHeight="1">
      <c r="B43" s="52" t="s">
        <v>171</v>
      </c>
      <c r="C43" s="77" t="s">
        <v>172</v>
      </c>
      <c r="D43" s="78"/>
      <c r="E43" s="78"/>
      <c r="F43" s="78"/>
      <c r="G43" s="78"/>
      <c r="H43" s="78"/>
      <c r="I43" s="79"/>
      <c r="J43" s="79"/>
      <c r="K43" s="80"/>
      <c r="L43" s="2"/>
    </row>
    <row r="44" spans="2:12" ht="24" customHeight="1">
      <c r="B44" s="52" t="s">
        <v>173</v>
      </c>
      <c r="C44" s="77" t="s">
        <v>174</v>
      </c>
      <c r="D44" s="78"/>
      <c r="E44" s="78"/>
      <c r="F44" s="78"/>
      <c r="G44" s="78"/>
      <c r="H44" s="78"/>
      <c r="I44" s="79"/>
      <c r="J44" s="79"/>
      <c r="K44" s="80"/>
      <c r="L44" s="2"/>
    </row>
    <row r="45" spans="2:12" ht="29.25" customHeight="1">
      <c r="B45" s="52" t="s">
        <v>175</v>
      </c>
      <c r="C45" s="77" t="s">
        <v>176</v>
      </c>
      <c r="D45" s="78"/>
      <c r="E45" s="78"/>
      <c r="F45" s="78"/>
      <c r="G45" s="78"/>
      <c r="H45" s="78"/>
      <c r="I45" s="79"/>
      <c r="J45" s="79"/>
      <c r="K45" s="80"/>
      <c r="L45" s="2"/>
    </row>
    <row r="46" spans="2:12" ht="18" customHeight="1">
      <c r="B46" s="52" t="s">
        <v>177</v>
      </c>
      <c r="C46" s="77" t="s">
        <v>178</v>
      </c>
      <c r="D46" s="78"/>
      <c r="E46" s="78"/>
      <c r="F46" s="78"/>
      <c r="G46" s="78"/>
      <c r="H46" s="78"/>
      <c r="I46" s="79"/>
      <c r="J46" s="79"/>
      <c r="K46" s="80"/>
      <c r="L46" s="2"/>
    </row>
    <row r="47" spans="2:12" ht="30" customHeight="1">
      <c r="B47" s="52" t="s">
        <v>179</v>
      </c>
      <c r="C47" s="77" t="s">
        <v>180</v>
      </c>
      <c r="D47" s="78"/>
      <c r="E47" s="78"/>
      <c r="F47" s="78"/>
      <c r="G47" s="78"/>
      <c r="H47" s="78"/>
      <c r="I47" s="79"/>
      <c r="J47" s="79"/>
      <c r="K47" s="80"/>
      <c r="L47" s="2"/>
    </row>
    <row r="48" spans="2:12" ht="28.5" customHeight="1">
      <c r="B48" s="52" t="s">
        <v>181</v>
      </c>
      <c r="C48" s="77" t="s">
        <v>182</v>
      </c>
      <c r="D48" s="78"/>
      <c r="E48" s="78"/>
      <c r="F48" s="78"/>
      <c r="G48" s="78"/>
      <c r="H48" s="78"/>
      <c r="I48" s="79"/>
      <c r="J48" s="79"/>
      <c r="K48" s="80"/>
      <c r="L48" s="2"/>
    </row>
    <row r="49" spans="2:12" ht="29.25" customHeight="1">
      <c r="B49" s="52" t="s">
        <v>183</v>
      </c>
      <c r="C49" s="77" t="s">
        <v>184</v>
      </c>
      <c r="D49" s="78"/>
      <c r="E49" s="78"/>
      <c r="F49" s="78"/>
      <c r="G49" s="78"/>
      <c r="H49" s="78"/>
      <c r="I49" s="79"/>
      <c r="J49" s="79"/>
      <c r="K49" s="80"/>
      <c r="L49" s="2"/>
    </row>
    <row r="50" spans="2:12" ht="24" customHeight="1">
      <c r="B50" s="52" t="s">
        <v>192</v>
      </c>
      <c r="C50" s="77" t="s">
        <v>185</v>
      </c>
      <c r="D50" s="78"/>
      <c r="E50" s="78"/>
      <c r="F50" s="78"/>
      <c r="G50" s="78"/>
      <c r="H50" s="78"/>
      <c r="I50" s="79"/>
      <c r="J50" s="79"/>
      <c r="K50" s="80"/>
      <c r="L50" s="2"/>
    </row>
    <row r="51" spans="2:12" ht="15.75" customHeight="1">
      <c r="B51" s="52" t="s">
        <v>186</v>
      </c>
      <c r="C51" s="77" t="s">
        <v>187</v>
      </c>
      <c r="D51" s="78"/>
      <c r="E51" s="78"/>
      <c r="F51" s="78"/>
      <c r="G51" s="78"/>
      <c r="H51" s="78"/>
      <c r="I51" s="79"/>
      <c r="J51" s="79"/>
      <c r="K51" s="80"/>
      <c r="L51" s="2"/>
    </row>
    <row r="52" spans="2:12" ht="29.25" customHeight="1">
      <c r="B52" s="52" t="s">
        <v>188</v>
      </c>
      <c r="C52" s="77" t="s">
        <v>189</v>
      </c>
      <c r="D52" s="78"/>
      <c r="E52" s="78"/>
      <c r="F52" s="78"/>
      <c r="G52" s="84"/>
      <c r="H52" s="84"/>
      <c r="I52" s="85"/>
      <c r="J52" s="85"/>
      <c r="K52" s="80"/>
      <c r="L52" s="2"/>
    </row>
    <row r="53" spans="2:12" ht="12.75">
      <c r="B53" s="4"/>
      <c r="C53" s="5"/>
      <c r="D53" s="5"/>
      <c r="E53" s="24"/>
      <c r="F53" s="24"/>
      <c r="G53" s="26"/>
      <c r="H53" s="26"/>
      <c r="I53" s="26"/>
      <c r="J53" s="48"/>
      <c r="K53" s="47" t="s">
        <v>190</v>
      </c>
      <c r="L53" s="55">
        <f>SUM(L39:L52)</f>
        <v>0</v>
      </c>
    </row>
    <row r="54" spans="2:12" ht="12.75">
      <c r="B54" s="4"/>
      <c r="C54" s="25"/>
      <c r="D54" s="25"/>
      <c r="E54" s="23"/>
      <c r="F54" s="4"/>
      <c r="G54" s="25"/>
      <c r="H54" s="25"/>
      <c r="I54" s="25"/>
      <c r="J54" s="22"/>
      <c r="K54" s="18" t="s">
        <v>191</v>
      </c>
      <c r="L54" s="55">
        <f>+IF(L53=0,0,(L53*0.01)+0.65)</f>
        <v>0</v>
      </c>
    </row>
  </sheetData>
  <sheetProtection password="DD9D" sheet="1" objects="1" scenarios="1" selectLockedCells="1" selectUnlockedCells="1"/>
  <mergeCells count="18">
    <mergeCell ref="C49:K49"/>
    <mergeCell ref="C50:K50"/>
    <mergeCell ref="C51:K51"/>
    <mergeCell ref="C52:K52"/>
    <mergeCell ref="C45:K45"/>
    <mergeCell ref="C46:K46"/>
    <mergeCell ref="C47:K47"/>
    <mergeCell ref="C48:K48"/>
    <mergeCell ref="C41:K41"/>
    <mergeCell ref="C42:K42"/>
    <mergeCell ref="C43:K43"/>
    <mergeCell ref="C44:K44"/>
    <mergeCell ref="C40:K40"/>
    <mergeCell ref="A7:I7"/>
    <mergeCell ref="A9:I9"/>
    <mergeCell ref="A30:I30"/>
    <mergeCell ref="C39:K39"/>
    <mergeCell ref="A8:B8"/>
  </mergeCells>
  <printOptions/>
  <pageMargins left="0.5" right="0.5" top="0.75" bottom="0.75" header="0.5" footer="0.5"/>
  <pageSetup horizontalDpi="600" verticalDpi="600" orientation="landscape" r:id="rId1"/>
  <headerFooter alignWithMargins="0">
    <oddHeader>&amp;C&amp;A</oddHeader>
    <oddFooter>&amp;L&amp;8&amp;F
Version 1.1&amp;C&amp;8Page &amp;P&amp;R&amp;8Creation Date:  12/07/2000
Revision Date:  &amp;D</oddFooter>
  </headerFooter>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1">
      <selection activeCell="B4" sqref="B4"/>
    </sheetView>
  </sheetViews>
  <sheetFormatPr defaultColWidth="9.140625" defaultRowHeight="12.75"/>
  <cols>
    <col min="2" max="2" width="25.00390625" style="0" customWidth="1"/>
    <col min="5" max="5" width="12.7109375" style="0" customWidth="1"/>
    <col min="6" max="6" width="9.57421875" style="0" customWidth="1"/>
    <col min="7" max="7" width="11.140625" style="0" customWidth="1"/>
  </cols>
  <sheetData>
    <row r="1" ht="18">
      <c r="A1" s="10" t="s">
        <v>250</v>
      </c>
    </row>
    <row r="3" spans="1:9" ht="25.5" customHeight="1">
      <c r="A3" s="76" t="s">
        <v>386</v>
      </c>
      <c r="B3" s="76"/>
      <c r="C3" s="76"/>
      <c r="D3" s="76"/>
      <c r="E3" s="76"/>
      <c r="F3" s="76"/>
      <c r="G3" s="76"/>
      <c r="H3" s="76"/>
      <c r="I3" s="76"/>
    </row>
    <row r="5" spans="1:9" ht="25.5" customHeight="1">
      <c r="A5" s="76" t="s">
        <v>261</v>
      </c>
      <c r="B5" s="76"/>
      <c r="C5" s="76"/>
      <c r="D5" s="76"/>
      <c r="E5" s="76"/>
      <c r="F5" s="76"/>
      <c r="G5" s="76"/>
      <c r="H5" s="76"/>
      <c r="I5" s="76"/>
    </row>
    <row r="7" spans="2:3" ht="12.75">
      <c r="B7" s="1" t="s">
        <v>148</v>
      </c>
      <c r="C7" s="1">
        <f>+'Function Points'!I25</f>
        <v>0</v>
      </c>
    </row>
    <row r="9" spans="2:9" ht="63.75">
      <c r="B9" s="52" t="s">
        <v>193</v>
      </c>
      <c r="C9" s="51" t="s">
        <v>194</v>
      </c>
      <c r="D9" s="51" t="s">
        <v>195</v>
      </c>
      <c r="E9" s="51" t="s">
        <v>246</v>
      </c>
      <c r="F9" s="51" t="s">
        <v>247</v>
      </c>
      <c r="G9" s="51" t="s">
        <v>248</v>
      </c>
      <c r="H9" s="62" t="s">
        <v>196</v>
      </c>
      <c r="I9" s="51" t="s">
        <v>249</v>
      </c>
    </row>
    <row r="10" spans="2:9" ht="12.75">
      <c r="B10" s="52" t="s">
        <v>197</v>
      </c>
      <c r="C10" s="52">
        <v>3</v>
      </c>
      <c r="D10" s="52">
        <v>8.5</v>
      </c>
      <c r="E10" s="52">
        <v>38</v>
      </c>
      <c r="F10" s="2"/>
      <c r="G10" s="64">
        <f>+IF(F10=0,"",F10*E10)</f>
      </c>
      <c r="H10" s="63">
        <v>15.42</v>
      </c>
      <c r="I10" s="65">
        <f>+IF(F10=0,"",F10/H10)</f>
      </c>
    </row>
    <row r="11" spans="2:9" ht="12.75">
      <c r="B11" s="52" t="s">
        <v>198</v>
      </c>
      <c r="C11" s="52">
        <v>4</v>
      </c>
      <c r="D11" s="52">
        <v>16</v>
      </c>
      <c r="E11" s="52">
        <v>20</v>
      </c>
      <c r="F11" s="2"/>
      <c r="G11" s="64">
        <f aca="true" t="shared" si="0" ref="G11:G57">+IF(F11=0,"",F11*E11)</f>
      </c>
      <c r="H11" s="63">
        <v>15</v>
      </c>
      <c r="I11" s="65">
        <f aca="true" t="shared" si="1" ref="I11:I57">+IF(F11=0,"",F11/H11)</f>
      </c>
    </row>
    <row r="12" spans="2:9" ht="12.75">
      <c r="B12" s="52" t="s">
        <v>199</v>
      </c>
      <c r="C12" s="52">
        <v>2</v>
      </c>
      <c r="D12" s="52">
        <v>5</v>
      </c>
      <c r="E12" s="52">
        <v>64</v>
      </c>
      <c r="F12" s="2"/>
      <c r="G12" s="64">
        <f t="shared" si="0"/>
      </c>
      <c r="H12" s="63">
        <v>12.5</v>
      </c>
      <c r="I12" s="65">
        <f t="shared" si="1"/>
      </c>
    </row>
    <row r="13" spans="2:9" ht="12.75">
      <c r="B13" s="52" t="s">
        <v>200</v>
      </c>
      <c r="C13" s="52">
        <v>1</v>
      </c>
      <c r="D13" s="52">
        <v>2.5</v>
      </c>
      <c r="E13" s="52">
        <v>128</v>
      </c>
      <c r="F13" s="2"/>
      <c r="G13" s="64">
        <f t="shared" si="0"/>
      </c>
      <c r="H13" s="63">
        <v>8.75</v>
      </c>
      <c r="I13" s="65">
        <f t="shared" si="1"/>
      </c>
    </row>
    <row r="14" spans="2:9" ht="12.75">
      <c r="B14" s="52" t="s">
        <v>201</v>
      </c>
      <c r="C14" s="52">
        <v>1</v>
      </c>
      <c r="D14" s="52">
        <v>1.5</v>
      </c>
      <c r="E14" s="52">
        <v>213</v>
      </c>
      <c r="F14" s="2"/>
      <c r="G14" s="64">
        <f t="shared" si="0"/>
      </c>
      <c r="H14" s="63">
        <v>6.25</v>
      </c>
      <c r="I14" s="65">
        <f t="shared" si="1"/>
      </c>
    </row>
    <row r="15" spans="2:9" ht="12.75">
      <c r="B15" s="52" t="s">
        <v>202</v>
      </c>
      <c r="C15" s="52">
        <v>1</v>
      </c>
      <c r="D15" s="52">
        <v>2.5</v>
      </c>
      <c r="E15" s="52">
        <v>128</v>
      </c>
      <c r="F15" s="2"/>
      <c r="G15" s="64">
        <f t="shared" si="0"/>
      </c>
      <c r="H15" s="63">
        <v>8.75</v>
      </c>
      <c r="I15" s="65">
        <f t="shared" si="1"/>
      </c>
    </row>
    <row r="16" spans="2:9" ht="12.75">
      <c r="B16" s="52" t="s">
        <v>203</v>
      </c>
      <c r="C16" s="52">
        <v>1</v>
      </c>
      <c r="D16" s="52">
        <v>2.5</v>
      </c>
      <c r="E16" s="52">
        <v>128</v>
      </c>
      <c r="F16" s="2"/>
      <c r="G16" s="64">
        <f t="shared" si="0"/>
      </c>
      <c r="H16" s="63">
        <v>8.75</v>
      </c>
      <c r="I16" s="65">
        <f t="shared" si="1"/>
      </c>
    </row>
    <row r="17" spans="2:9" ht="12.75">
      <c r="B17" s="52" t="s">
        <v>204</v>
      </c>
      <c r="C17" s="52">
        <v>3</v>
      </c>
      <c r="D17" s="52">
        <v>9.5</v>
      </c>
      <c r="E17" s="52">
        <v>34</v>
      </c>
      <c r="F17" s="2"/>
      <c r="G17" s="64">
        <f t="shared" si="0"/>
      </c>
      <c r="H17" s="63">
        <v>16.58</v>
      </c>
      <c r="I17" s="65">
        <f t="shared" si="1"/>
      </c>
    </row>
    <row r="18" spans="2:9" ht="12.75">
      <c r="B18" s="52" t="s">
        <v>205</v>
      </c>
      <c r="C18" s="52">
        <v>2</v>
      </c>
      <c r="D18" s="52">
        <v>6</v>
      </c>
      <c r="E18" s="52">
        <v>53</v>
      </c>
      <c r="F18" s="2"/>
      <c r="G18" s="64">
        <f t="shared" si="0"/>
      </c>
      <c r="H18" s="63">
        <v>15</v>
      </c>
      <c r="I18" s="65">
        <f t="shared" si="1"/>
      </c>
    </row>
    <row r="19" spans="2:9" ht="12.75">
      <c r="B19" s="52" t="s">
        <v>206</v>
      </c>
      <c r="C19" s="52" t="s">
        <v>207</v>
      </c>
      <c r="D19" s="52"/>
      <c r="E19" s="52"/>
      <c r="F19" s="2"/>
      <c r="G19" s="64">
        <f t="shared" si="0"/>
      </c>
      <c r="H19" s="63"/>
      <c r="I19" s="65">
        <f t="shared" si="1"/>
      </c>
    </row>
    <row r="20" spans="2:9" ht="12.75">
      <c r="B20" s="52" t="s">
        <v>208</v>
      </c>
      <c r="C20" s="52">
        <v>2</v>
      </c>
      <c r="D20" s="52">
        <v>7</v>
      </c>
      <c r="E20" s="52">
        <v>46</v>
      </c>
      <c r="F20" s="2"/>
      <c r="G20" s="64">
        <f t="shared" si="0"/>
      </c>
      <c r="H20" s="63">
        <v>17.5</v>
      </c>
      <c r="I20" s="65">
        <f t="shared" si="1"/>
      </c>
    </row>
    <row r="21" spans="2:9" ht="12.75">
      <c r="B21" s="52" t="s">
        <v>209</v>
      </c>
      <c r="C21" s="52">
        <v>2</v>
      </c>
      <c r="D21" s="52">
        <v>4</v>
      </c>
      <c r="E21" s="52">
        <v>80</v>
      </c>
      <c r="F21" s="2"/>
      <c r="G21" s="64">
        <f t="shared" si="0"/>
      </c>
      <c r="H21" s="63">
        <v>10</v>
      </c>
      <c r="I21" s="65">
        <f t="shared" si="1"/>
      </c>
    </row>
    <row r="22" spans="2:9" ht="12.75">
      <c r="B22" s="52" t="s">
        <v>210</v>
      </c>
      <c r="C22" s="52">
        <v>1</v>
      </c>
      <c r="D22" s="52">
        <v>3</v>
      </c>
      <c r="E22" s="52">
        <v>107</v>
      </c>
      <c r="F22" s="2"/>
      <c r="G22" s="64">
        <f t="shared" si="0"/>
      </c>
      <c r="H22" s="63">
        <v>10</v>
      </c>
      <c r="I22" s="65">
        <f t="shared" si="1"/>
      </c>
    </row>
    <row r="23" spans="2:9" ht="12.75">
      <c r="B23" s="52" t="s">
        <v>211</v>
      </c>
      <c r="C23" s="52">
        <v>5</v>
      </c>
      <c r="D23" s="52">
        <v>25</v>
      </c>
      <c r="E23" s="52">
        <v>13</v>
      </c>
      <c r="F23" s="2"/>
      <c r="G23" s="64">
        <f t="shared" si="0"/>
      </c>
      <c r="H23" s="63">
        <v>30.65</v>
      </c>
      <c r="I23" s="65">
        <f>+IF(F23=0,"",F23/H23)</f>
      </c>
    </row>
    <row r="24" spans="2:9" ht="12.75">
      <c r="B24" s="52" t="s">
        <v>212</v>
      </c>
      <c r="C24" s="52">
        <v>3</v>
      </c>
      <c r="D24" s="52">
        <v>9</v>
      </c>
      <c r="E24" s="52">
        <v>36</v>
      </c>
      <c r="F24" s="2"/>
      <c r="G24" s="64">
        <f t="shared" si="0"/>
      </c>
      <c r="H24" s="63">
        <v>16</v>
      </c>
      <c r="I24" s="65">
        <f t="shared" si="1"/>
      </c>
    </row>
    <row r="25" spans="2:9" ht="12.75">
      <c r="B25" s="52" t="s">
        <v>213</v>
      </c>
      <c r="C25" s="52">
        <v>3</v>
      </c>
      <c r="D25" s="52">
        <v>11</v>
      </c>
      <c r="E25" s="52">
        <v>29</v>
      </c>
      <c r="F25" s="2"/>
      <c r="G25" s="64">
        <f t="shared" si="0"/>
      </c>
      <c r="H25" s="63">
        <v>18.33</v>
      </c>
      <c r="I25" s="65">
        <f t="shared" si="1"/>
      </c>
    </row>
    <row r="26" spans="2:9" ht="12.75">
      <c r="B26" s="52" t="s">
        <v>214</v>
      </c>
      <c r="C26" s="52">
        <v>5</v>
      </c>
      <c r="D26" s="52">
        <v>27</v>
      </c>
      <c r="E26" s="52">
        <v>12</v>
      </c>
      <c r="F26" s="2"/>
      <c r="G26" s="64">
        <f t="shared" si="0"/>
      </c>
      <c r="H26" s="63">
        <v>31.94</v>
      </c>
      <c r="I26" s="65">
        <f t="shared" si="1"/>
      </c>
    </row>
    <row r="27" spans="2:9" ht="12.75">
      <c r="B27" s="52" t="s">
        <v>215</v>
      </c>
      <c r="C27" s="52">
        <v>6</v>
      </c>
      <c r="D27" s="52">
        <v>57</v>
      </c>
      <c r="E27" s="52">
        <v>6</v>
      </c>
      <c r="F27" s="2"/>
      <c r="G27" s="64">
        <f t="shared" si="0"/>
      </c>
      <c r="H27" s="63">
        <v>40.71</v>
      </c>
      <c r="I27" s="65">
        <f t="shared" si="1"/>
      </c>
    </row>
    <row r="28" spans="2:9" ht="12.75">
      <c r="B28" s="52" t="s">
        <v>216</v>
      </c>
      <c r="C28" s="52">
        <v>2</v>
      </c>
      <c r="D28" s="52">
        <v>8</v>
      </c>
      <c r="E28" s="52">
        <v>40</v>
      </c>
      <c r="F28" s="2"/>
      <c r="G28" s="64">
        <f t="shared" si="0"/>
      </c>
      <c r="H28" s="63">
        <v>20</v>
      </c>
      <c r="I28" s="65">
        <f t="shared" si="1"/>
      </c>
    </row>
    <row r="29" spans="2:9" ht="12.75">
      <c r="B29" s="52" t="s">
        <v>217</v>
      </c>
      <c r="C29" s="52">
        <v>1</v>
      </c>
      <c r="D29" s="52">
        <v>3</v>
      </c>
      <c r="E29" s="52">
        <v>107</v>
      </c>
      <c r="F29" s="2"/>
      <c r="G29" s="64">
        <f t="shared" si="0"/>
      </c>
      <c r="H29" s="63">
        <v>10</v>
      </c>
      <c r="I29" s="65">
        <f t="shared" si="1"/>
      </c>
    </row>
    <row r="30" spans="2:9" ht="12.75">
      <c r="B30" s="52" t="s">
        <v>218</v>
      </c>
      <c r="C30" s="52">
        <v>4</v>
      </c>
      <c r="D30" s="52">
        <v>22</v>
      </c>
      <c r="E30" s="52">
        <v>15</v>
      </c>
      <c r="F30" s="2"/>
      <c r="G30" s="64">
        <f t="shared" si="0"/>
      </c>
      <c r="H30" s="63">
        <v>27.86</v>
      </c>
      <c r="I30" s="65">
        <f t="shared" si="1"/>
      </c>
    </row>
    <row r="31" spans="2:9" ht="12.75">
      <c r="B31" s="52" t="s">
        <v>219</v>
      </c>
      <c r="C31" s="52">
        <v>2</v>
      </c>
      <c r="D31" s="52">
        <v>8</v>
      </c>
      <c r="E31" s="52">
        <v>40</v>
      </c>
      <c r="F31" s="2"/>
      <c r="G31" s="64">
        <f t="shared" si="0"/>
      </c>
      <c r="H31" s="63">
        <v>20</v>
      </c>
      <c r="I31" s="65">
        <f t="shared" si="1"/>
      </c>
    </row>
    <row r="32" spans="2:9" ht="12.75">
      <c r="B32" s="52" t="s">
        <v>220</v>
      </c>
      <c r="C32" s="52">
        <v>1</v>
      </c>
      <c r="D32" s="52">
        <v>3.5</v>
      </c>
      <c r="E32" s="52">
        <v>91</v>
      </c>
      <c r="F32" s="2"/>
      <c r="G32" s="64">
        <f t="shared" si="0"/>
      </c>
      <c r="H32" s="63">
        <v>11.25</v>
      </c>
      <c r="I32" s="65">
        <f t="shared" si="1"/>
      </c>
    </row>
    <row r="33" spans="2:9" ht="12.75">
      <c r="B33" s="52" t="s">
        <v>221</v>
      </c>
      <c r="C33" s="52">
        <v>2</v>
      </c>
      <c r="D33" s="52">
        <v>8</v>
      </c>
      <c r="E33" s="52">
        <v>40</v>
      </c>
      <c r="F33" s="2"/>
      <c r="G33" s="64">
        <f>+IF(F33=0,"",F33*E33)</f>
      </c>
      <c r="H33" s="63">
        <v>20</v>
      </c>
      <c r="I33" s="65">
        <f t="shared" si="1"/>
      </c>
    </row>
    <row r="34" spans="2:9" ht="12.75">
      <c r="B34" s="52" t="s">
        <v>222</v>
      </c>
      <c r="C34" s="52">
        <v>4</v>
      </c>
      <c r="D34" s="52">
        <v>23</v>
      </c>
      <c r="E34" s="52">
        <v>14</v>
      </c>
      <c r="F34" s="2"/>
      <c r="G34" s="64">
        <f t="shared" si="0"/>
      </c>
      <c r="H34" s="63">
        <v>30</v>
      </c>
      <c r="I34" s="65">
        <f t="shared" si="1"/>
      </c>
    </row>
    <row r="35" spans="2:9" ht="12.75">
      <c r="B35" s="52" t="s">
        <v>223</v>
      </c>
      <c r="C35" s="52">
        <v>3</v>
      </c>
      <c r="D35" s="52">
        <v>9</v>
      </c>
      <c r="E35" s="52">
        <v>36</v>
      </c>
      <c r="F35" s="2"/>
      <c r="G35" s="64">
        <f t="shared" si="0"/>
      </c>
      <c r="H35" s="63">
        <v>16</v>
      </c>
      <c r="I35" s="65">
        <f>+IF(F35=0,"",F35/H35)</f>
      </c>
    </row>
    <row r="36" spans="2:9" ht="12.75">
      <c r="B36" s="52" t="s">
        <v>224</v>
      </c>
      <c r="C36" s="52">
        <v>2</v>
      </c>
      <c r="D36" s="52">
        <v>8</v>
      </c>
      <c r="E36" s="52">
        <v>40</v>
      </c>
      <c r="F36" s="2"/>
      <c r="G36" s="64">
        <f t="shared" si="0"/>
      </c>
      <c r="H36" s="63">
        <v>20</v>
      </c>
      <c r="I36" s="65">
        <f t="shared" si="1"/>
      </c>
    </row>
    <row r="37" spans="2:9" ht="12.75">
      <c r="B37" s="52" t="s">
        <v>225</v>
      </c>
      <c r="C37" s="52">
        <v>2</v>
      </c>
      <c r="D37" s="52">
        <v>6</v>
      </c>
      <c r="E37" s="52">
        <v>53</v>
      </c>
      <c r="F37" s="2"/>
      <c r="G37" s="64">
        <f t="shared" si="0"/>
      </c>
      <c r="H37" s="63">
        <v>17.5</v>
      </c>
      <c r="I37" s="65">
        <f t="shared" si="1"/>
      </c>
    </row>
    <row r="38" spans="2:9" ht="12.75">
      <c r="B38" s="52" t="s">
        <v>226</v>
      </c>
      <c r="C38" s="52">
        <v>1</v>
      </c>
      <c r="D38" s="52">
        <v>1.45</v>
      </c>
      <c r="E38" s="52">
        <v>221</v>
      </c>
      <c r="F38" s="2"/>
      <c r="G38" s="64">
        <f t="shared" si="0"/>
      </c>
      <c r="H38" s="63">
        <v>6.13</v>
      </c>
      <c r="I38" s="65">
        <f t="shared" si="1"/>
      </c>
    </row>
    <row r="39" spans="2:9" ht="12.75">
      <c r="B39" s="52" t="s">
        <v>227</v>
      </c>
      <c r="C39" s="52">
        <v>2</v>
      </c>
      <c r="D39" s="52">
        <v>8</v>
      </c>
      <c r="E39" s="52">
        <v>40</v>
      </c>
      <c r="F39" s="2"/>
      <c r="G39" s="64">
        <f t="shared" si="0"/>
      </c>
      <c r="H39" s="63">
        <v>20</v>
      </c>
      <c r="I39" s="65">
        <f t="shared" si="1"/>
      </c>
    </row>
    <row r="40" spans="2:9" ht="12.75">
      <c r="B40" s="52" t="s">
        <v>228</v>
      </c>
      <c r="C40" s="52">
        <v>2</v>
      </c>
      <c r="D40" s="52">
        <v>8</v>
      </c>
      <c r="E40" s="52">
        <v>40</v>
      </c>
      <c r="F40" s="2"/>
      <c r="G40" s="64">
        <f t="shared" si="0"/>
      </c>
      <c r="H40" s="63">
        <v>20</v>
      </c>
      <c r="I40" s="65">
        <f t="shared" si="1"/>
      </c>
    </row>
    <row r="41" spans="2:9" ht="12.75">
      <c r="B41" s="52" t="s">
        <v>229</v>
      </c>
      <c r="C41" s="52">
        <v>2</v>
      </c>
      <c r="D41" s="52">
        <v>4</v>
      </c>
      <c r="E41" s="52">
        <v>80</v>
      </c>
      <c r="F41" s="2"/>
      <c r="G41" s="64">
        <f t="shared" si="0"/>
      </c>
      <c r="H41" s="63">
        <v>10</v>
      </c>
      <c r="I41" s="65">
        <f t="shared" si="1"/>
      </c>
    </row>
    <row r="42" spans="2:9" ht="12.75">
      <c r="B42" s="52" t="s">
        <v>230</v>
      </c>
      <c r="C42" s="52">
        <v>3</v>
      </c>
      <c r="D42" s="52">
        <v>11</v>
      </c>
      <c r="E42" s="52">
        <v>29</v>
      </c>
      <c r="F42" s="2"/>
      <c r="G42" s="64">
        <f t="shared" si="0"/>
      </c>
      <c r="H42" s="63">
        <v>18.33</v>
      </c>
      <c r="I42" s="65">
        <f t="shared" si="1"/>
      </c>
    </row>
    <row r="43" spans="2:9" ht="12.75">
      <c r="B43" s="52" t="s">
        <v>231</v>
      </c>
      <c r="C43" s="52">
        <v>2</v>
      </c>
      <c r="D43" s="52">
        <v>8</v>
      </c>
      <c r="E43" s="52">
        <v>40</v>
      </c>
      <c r="F43" s="2"/>
      <c r="G43" s="64">
        <f>+IF(F43=0,"",F43*E43)</f>
      </c>
      <c r="H43" s="63">
        <v>20</v>
      </c>
      <c r="I43" s="65">
        <f t="shared" si="1"/>
      </c>
    </row>
    <row r="44" spans="2:9" ht="12.75">
      <c r="B44" s="52" t="s">
        <v>232</v>
      </c>
      <c r="C44" s="52">
        <v>3</v>
      </c>
      <c r="D44" s="52">
        <v>9</v>
      </c>
      <c r="E44" s="52">
        <v>36</v>
      </c>
      <c r="F44" s="2"/>
      <c r="G44" s="64">
        <f t="shared" si="0"/>
      </c>
      <c r="H44" s="63">
        <v>16</v>
      </c>
      <c r="I44" s="65">
        <f t="shared" si="1"/>
      </c>
    </row>
    <row r="45" spans="2:9" ht="12.75">
      <c r="B45" s="52" t="s">
        <v>233</v>
      </c>
      <c r="C45" s="52">
        <v>3</v>
      </c>
      <c r="D45" s="52">
        <v>9</v>
      </c>
      <c r="E45" s="52">
        <v>35</v>
      </c>
      <c r="F45" s="2"/>
      <c r="G45" s="64">
        <f t="shared" si="0"/>
      </c>
      <c r="H45" s="63">
        <v>16</v>
      </c>
      <c r="I45" s="65">
        <f t="shared" si="1"/>
      </c>
    </row>
    <row r="46" spans="2:9" ht="12.75">
      <c r="B46" s="52" t="s">
        <v>234</v>
      </c>
      <c r="C46" s="52">
        <v>3</v>
      </c>
      <c r="D46" s="52">
        <v>12</v>
      </c>
      <c r="E46" s="52">
        <v>27</v>
      </c>
      <c r="F46" s="2"/>
      <c r="G46" s="64">
        <f t="shared" si="0"/>
      </c>
      <c r="H46" s="63">
        <v>19.5</v>
      </c>
      <c r="I46" s="65">
        <f t="shared" si="1"/>
      </c>
    </row>
    <row r="47" spans="2:9" ht="12.75">
      <c r="B47" s="52" t="s">
        <v>235</v>
      </c>
      <c r="C47" s="52">
        <v>2</v>
      </c>
      <c r="D47" s="52">
        <v>4</v>
      </c>
      <c r="E47" s="52">
        <v>80</v>
      </c>
      <c r="F47" s="2"/>
      <c r="G47" s="64">
        <f t="shared" si="0"/>
      </c>
      <c r="H47" s="63">
        <v>10</v>
      </c>
      <c r="I47" s="65">
        <f>+IF(F47=0,"",F47/H47)</f>
      </c>
    </row>
    <row r="48" spans="2:9" ht="12.75">
      <c r="B48" s="52" t="s">
        <v>236</v>
      </c>
      <c r="C48" s="52">
        <v>4</v>
      </c>
      <c r="D48" s="52">
        <v>22</v>
      </c>
      <c r="E48" s="52">
        <v>15</v>
      </c>
      <c r="F48" s="2"/>
      <c r="G48" s="64">
        <f t="shared" si="0"/>
      </c>
      <c r="H48" s="63">
        <v>27.86</v>
      </c>
      <c r="I48" s="65">
        <f t="shared" si="1"/>
      </c>
    </row>
    <row r="49" spans="2:9" ht="12.75">
      <c r="B49" s="52" t="s">
        <v>237</v>
      </c>
      <c r="C49" s="52">
        <v>2</v>
      </c>
      <c r="D49" s="52">
        <v>4</v>
      </c>
      <c r="E49" s="52">
        <v>80</v>
      </c>
      <c r="F49" s="2"/>
      <c r="G49" s="64">
        <f t="shared" si="0"/>
      </c>
      <c r="H49" s="63">
        <v>10</v>
      </c>
      <c r="I49" s="65">
        <f t="shared" si="1"/>
      </c>
    </row>
    <row r="50" spans="2:9" ht="12.75">
      <c r="B50" s="52" t="s">
        <v>238</v>
      </c>
      <c r="C50" s="52">
        <v>3</v>
      </c>
      <c r="D50" s="52">
        <v>10</v>
      </c>
      <c r="E50" s="52">
        <v>32</v>
      </c>
      <c r="F50" s="2"/>
      <c r="G50" s="64">
        <f t="shared" si="0"/>
      </c>
      <c r="H50" s="63">
        <v>17.17</v>
      </c>
      <c r="I50" s="65">
        <f t="shared" si="1"/>
      </c>
    </row>
    <row r="51" spans="2:9" ht="12.75">
      <c r="B51" s="52" t="s">
        <v>239</v>
      </c>
      <c r="C51" s="52">
        <v>3</v>
      </c>
      <c r="D51" s="52">
        <v>9</v>
      </c>
      <c r="E51" s="52">
        <v>36</v>
      </c>
      <c r="F51" s="2"/>
      <c r="G51" s="64">
        <f t="shared" si="0"/>
      </c>
      <c r="H51" s="63">
        <v>16</v>
      </c>
      <c r="I51" s="65">
        <f t="shared" si="1"/>
      </c>
    </row>
    <row r="52" spans="2:9" ht="12.75">
      <c r="B52" s="52" t="s">
        <v>240</v>
      </c>
      <c r="C52" s="52">
        <v>5</v>
      </c>
      <c r="D52" s="52">
        <v>25</v>
      </c>
      <c r="E52" s="52">
        <v>30</v>
      </c>
      <c r="F52" s="2"/>
      <c r="G52" s="64">
        <f t="shared" si="0"/>
      </c>
      <c r="H52" s="63">
        <v>30.65</v>
      </c>
      <c r="I52" s="65">
        <f t="shared" si="1"/>
      </c>
    </row>
    <row r="53" spans="2:9" ht="12.75">
      <c r="B53" s="52" t="s">
        <v>241</v>
      </c>
      <c r="C53" s="52">
        <v>5</v>
      </c>
      <c r="D53" s="52">
        <v>27</v>
      </c>
      <c r="E53" s="52">
        <v>12</v>
      </c>
      <c r="F53" s="2"/>
      <c r="G53" s="64">
        <f>+IF(F53=0,"",F53*E53)</f>
      </c>
      <c r="H53" s="63">
        <v>31.94</v>
      </c>
      <c r="I53" s="65">
        <f t="shared" si="1"/>
      </c>
    </row>
    <row r="54" spans="2:9" ht="12.75">
      <c r="B54" s="52" t="s">
        <v>242</v>
      </c>
      <c r="C54" s="52">
        <v>2</v>
      </c>
      <c r="D54" s="52">
        <v>8</v>
      </c>
      <c r="E54" s="52">
        <v>40</v>
      </c>
      <c r="F54" s="2"/>
      <c r="G54" s="64">
        <f t="shared" si="0"/>
      </c>
      <c r="H54" s="63">
        <v>20</v>
      </c>
      <c r="I54" s="65">
        <f t="shared" si="1"/>
      </c>
    </row>
    <row r="55" spans="2:9" ht="12.75">
      <c r="B55" s="52" t="s">
        <v>243</v>
      </c>
      <c r="C55" s="52" t="s">
        <v>207</v>
      </c>
      <c r="D55" s="52"/>
      <c r="E55" s="52"/>
      <c r="F55" s="2"/>
      <c r="G55" s="64">
        <f t="shared" si="0"/>
      </c>
      <c r="H55" s="63"/>
      <c r="I55" s="65">
        <f t="shared" si="1"/>
      </c>
    </row>
    <row r="56" spans="2:9" ht="12.75">
      <c r="B56" s="52" t="s">
        <v>244</v>
      </c>
      <c r="C56" s="52">
        <v>1</v>
      </c>
      <c r="D56" s="52">
        <v>3</v>
      </c>
      <c r="E56" s="52">
        <v>107</v>
      </c>
      <c r="F56" s="2"/>
      <c r="G56" s="64">
        <f t="shared" si="0"/>
      </c>
      <c r="H56" s="63">
        <v>10</v>
      </c>
      <c r="I56" s="65">
        <f t="shared" si="1"/>
      </c>
    </row>
    <row r="57" spans="2:9" ht="12.75">
      <c r="B57" s="52" t="s">
        <v>245</v>
      </c>
      <c r="C57" s="52">
        <v>3</v>
      </c>
      <c r="D57" s="52">
        <v>10</v>
      </c>
      <c r="E57" s="52">
        <v>32</v>
      </c>
      <c r="F57" s="2"/>
      <c r="G57" s="64">
        <f t="shared" si="0"/>
      </c>
      <c r="H57" s="63">
        <v>17.17</v>
      </c>
      <c r="I57" s="65">
        <f t="shared" si="1"/>
      </c>
    </row>
  </sheetData>
  <sheetProtection password="DD9D" sheet="1" objects="1" scenarios="1" selectLockedCells="1" selectUnlockedCells="1"/>
  <mergeCells count="2">
    <mergeCell ref="A3:I3"/>
    <mergeCell ref="A5:I5"/>
  </mergeCells>
  <printOptions/>
  <pageMargins left="0.75" right="0.75" top="1" bottom="1" header="0.5" footer="0.5"/>
  <pageSetup horizontalDpi="600" verticalDpi="600" orientation="landscape" r:id="rId1"/>
  <headerFooter alignWithMargins="0">
    <oddHeader>&amp;C&amp;A</oddHeader>
    <oddFooter>&amp;L&amp;8&amp;F
Version 1.1&amp;C&amp;8Page &amp;P&amp;R&amp;8Creation Date:  12/07/2000
Revision Date:  &amp;D</oddFooter>
  </headerFooter>
</worksheet>
</file>

<file path=xl/worksheets/sheet5.xml><?xml version="1.0" encoding="utf-8"?>
<worksheet xmlns="http://schemas.openxmlformats.org/spreadsheetml/2006/main" xmlns:r="http://schemas.openxmlformats.org/officeDocument/2006/relationships">
  <dimension ref="A1:L36"/>
  <sheetViews>
    <sheetView zoomScale="75" zoomScaleNormal="75" zoomScalePageLayoutView="0" workbookViewId="0" topLeftCell="A1">
      <selection activeCell="F14" sqref="F14:G36"/>
    </sheetView>
  </sheetViews>
  <sheetFormatPr defaultColWidth="9.140625" defaultRowHeight="12.75"/>
  <cols>
    <col min="1" max="1" width="18.57421875" style="0" customWidth="1"/>
    <col min="2" max="2" width="19.8515625" style="0" customWidth="1"/>
    <col min="3" max="3" width="10.7109375" style="0" customWidth="1"/>
    <col min="4" max="4" width="11.140625" style="0" customWidth="1"/>
    <col min="5" max="5" width="10.7109375" style="0" customWidth="1"/>
    <col min="6" max="6" width="11.140625" style="0" customWidth="1"/>
    <col min="7" max="7" width="7.57421875" style="0" customWidth="1"/>
    <col min="8" max="8" width="10.8515625" style="0" customWidth="1"/>
    <col min="9" max="9" width="2.57421875" style="0" customWidth="1"/>
    <col min="10" max="10" width="2.00390625" style="0" customWidth="1"/>
  </cols>
  <sheetData>
    <row r="1" ht="18">
      <c r="A1" s="10" t="s">
        <v>134</v>
      </c>
    </row>
    <row r="2" spans="1:12" ht="23.25" customHeight="1">
      <c r="A2" s="76" t="s">
        <v>21</v>
      </c>
      <c r="B2" s="76"/>
      <c r="C2" s="76"/>
      <c r="D2" s="76"/>
      <c r="E2" s="76"/>
      <c r="F2" s="76"/>
      <c r="G2" s="76"/>
      <c r="H2" s="76"/>
      <c r="I2" s="76"/>
      <c r="J2" s="76"/>
      <c r="K2" s="88"/>
      <c r="L2" s="88"/>
    </row>
    <row r="3" spans="1:12" ht="33" customHeight="1">
      <c r="A3" s="76" t="s">
        <v>22</v>
      </c>
      <c r="B3" s="76"/>
      <c r="C3" s="76"/>
      <c r="D3" s="76"/>
      <c r="E3" s="76"/>
      <c r="F3" s="76"/>
      <c r="G3" s="76"/>
      <c r="H3" s="76"/>
      <c r="I3" s="76"/>
      <c r="J3" s="76"/>
      <c r="K3" s="88"/>
      <c r="L3" s="88"/>
    </row>
    <row r="5" spans="1:12" ht="26.25" customHeight="1">
      <c r="A5" s="76" t="s">
        <v>263</v>
      </c>
      <c r="B5" s="76"/>
      <c r="C5" s="76"/>
      <c r="D5" s="76"/>
      <c r="E5" s="76"/>
      <c r="F5" s="76"/>
      <c r="G5" s="76"/>
      <c r="H5" s="76"/>
      <c r="I5" s="76"/>
      <c r="J5" s="76"/>
      <c r="K5" s="88"/>
      <c r="L5" s="88"/>
    </row>
    <row r="6" spans="1:10" ht="12.75" customHeight="1">
      <c r="A6" s="8"/>
      <c r="B6" s="8"/>
      <c r="C6" s="8"/>
      <c r="D6" s="8"/>
      <c r="E6" s="8"/>
      <c r="F6" s="8"/>
      <c r="G6" s="8"/>
      <c r="H6" s="8"/>
      <c r="I6" s="8"/>
      <c r="J6" s="8"/>
    </row>
    <row r="7" spans="1:10" ht="12.75" customHeight="1">
      <c r="A7" s="87" t="s">
        <v>262</v>
      </c>
      <c r="B7" s="87"/>
      <c r="C7" s="87"/>
      <c r="D7" s="87"/>
      <c r="E7" s="87"/>
      <c r="F7" s="87"/>
      <c r="G7" s="87"/>
      <c r="H7" s="87"/>
      <c r="I7" s="8"/>
      <c r="J7" s="8"/>
    </row>
    <row r="9" spans="1:12" ht="24" customHeight="1">
      <c r="A9" s="86" t="s">
        <v>133</v>
      </c>
      <c r="B9" s="86"/>
      <c r="C9" s="86"/>
      <c r="D9" s="86"/>
      <c r="E9" s="86"/>
      <c r="F9" s="86"/>
      <c r="G9" s="86"/>
      <c r="H9" s="88"/>
      <c r="I9" s="88"/>
      <c r="J9" s="88"/>
      <c r="K9" s="88"/>
      <c r="L9" s="88"/>
    </row>
    <row r="10" spans="1:8" ht="24" customHeight="1">
      <c r="A10" s="86" t="s">
        <v>132</v>
      </c>
      <c r="B10" s="86"/>
      <c r="C10" s="86"/>
      <c r="D10" s="86"/>
      <c r="E10" s="86"/>
      <c r="F10" s="86"/>
      <c r="G10" s="86"/>
      <c r="H10" s="86"/>
    </row>
    <row r="12" spans="1:7" ht="12.75">
      <c r="A12" s="66"/>
      <c r="B12" s="66"/>
      <c r="C12" s="66"/>
      <c r="D12" s="66"/>
      <c r="E12" s="67"/>
      <c r="F12" s="67" t="s">
        <v>24</v>
      </c>
      <c r="G12" s="67"/>
    </row>
    <row r="13" spans="1:7" ht="12.75">
      <c r="A13" s="68" t="s">
        <v>18</v>
      </c>
      <c r="B13" s="68" t="s">
        <v>17</v>
      </c>
      <c r="C13" s="68" t="s">
        <v>19</v>
      </c>
      <c r="D13" s="68" t="s">
        <v>20</v>
      </c>
      <c r="E13" s="68" t="s">
        <v>23</v>
      </c>
      <c r="F13" s="68" t="s">
        <v>26</v>
      </c>
      <c r="G13" s="68" t="s">
        <v>27</v>
      </c>
    </row>
    <row r="14" spans="6:7" ht="12.75">
      <c r="F14" s="69">
        <f aca="true" t="shared" si="0" ref="F14:F36">4*E14</f>
        <v>0</v>
      </c>
      <c r="G14" s="69">
        <f aca="true" t="shared" si="1" ref="G14:G28">+(C14+D14+F14)/6</f>
        <v>0</v>
      </c>
    </row>
    <row r="15" spans="6:7" ht="12.75">
      <c r="F15" s="69">
        <f t="shared" si="0"/>
        <v>0</v>
      </c>
      <c r="G15" s="69">
        <f t="shared" si="1"/>
        <v>0</v>
      </c>
    </row>
    <row r="16" spans="6:7" ht="12.75">
      <c r="F16" s="69">
        <f t="shared" si="0"/>
        <v>0</v>
      </c>
      <c r="G16" s="69">
        <f t="shared" si="1"/>
        <v>0</v>
      </c>
    </row>
    <row r="17" spans="6:7" ht="12.75">
      <c r="F17" s="69">
        <f t="shared" si="0"/>
        <v>0</v>
      </c>
      <c r="G17" s="69">
        <f t="shared" si="1"/>
        <v>0</v>
      </c>
    </row>
    <row r="18" spans="6:7" ht="12.75">
      <c r="F18" s="69">
        <f t="shared" si="0"/>
        <v>0</v>
      </c>
      <c r="G18" s="69">
        <f t="shared" si="1"/>
        <v>0</v>
      </c>
    </row>
    <row r="19" spans="6:7" ht="12.75">
      <c r="F19" s="69">
        <f t="shared" si="0"/>
        <v>0</v>
      </c>
      <c r="G19" s="69">
        <f t="shared" si="1"/>
        <v>0</v>
      </c>
    </row>
    <row r="20" spans="6:7" ht="12.75">
      <c r="F20" s="69">
        <f t="shared" si="0"/>
        <v>0</v>
      </c>
      <c r="G20" s="69">
        <f t="shared" si="1"/>
        <v>0</v>
      </c>
    </row>
    <row r="21" spans="6:7" ht="12.75">
      <c r="F21" s="69">
        <f t="shared" si="0"/>
        <v>0</v>
      </c>
      <c r="G21" s="69">
        <f t="shared" si="1"/>
        <v>0</v>
      </c>
    </row>
    <row r="22" spans="6:7" ht="12.75">
      <c r="F22" s="69">
        <f t="shared" si="0"/>
        <v>0</v>
      </c>
      <c r="G22" s="69">
        <f t="shared" si="1"/>
        <v>0</v>
      </c>
    </row>
    <row r="23" spans="6:7" ht="12.75">
      <c r="F23" s="69">
        <f t="shared" si="0"/>
        <v>0</v>
      </c>
      <c r="G23" s="69">
        <f t="shared" si="1"/>
        <v>0</v>
      </c>
    </row>
    <row r="24" spans="6:7" ht="12.75">
      <c r="F24" s="69">
        <f t="shared" si="0"/>
        <v>0</v>
      </c>
      <c r="G24" s="69">
        <f t="shared" si="1"/>
        <v>0</v>
      </c>
    </row>
    <row r="25" spans="6:7" ht="12.75">
      <c r="F25" s="69">
        <f t="shared" si="0"/>
        <v>0</v>
      </c>
      <c r="G25" s="69">
        <f t="shared" si="1"/>
        <v>0</v>
      </c>
    </row>
    <row r="26" spans="6:7" ht="12.75">
      <c r="F26" s="69">
        <f t="shared" si="0"/>
        <v>0</v>
      </c>
      <c r="G26" s="69">
        <f t="shared" si="1"/>
        <v>0</v>
      </c>
    </row>
    <row r="27" spans="6:7" ht="12.75">
      <c r="F27" s="69">
        <f t="shared" si="0"/>
        <v>0</v>
      </c>
      <c r="G27" s="69">
        <f t="shared" si="1"/>
        <v>0</v>
      </c>
    </row>
    <row r="28" spans="6:7" ht="12.75">
      <c r="F28" s="69">
        <f t="shared" si="0"/>
        <v>0</v>
      </c>
      <c r="G28" s="69">
        <f t="shared" si="1"/>
        <v>0</v>
      </c>
    </row>
    <row r="29" spans="6:7" ht="12.75">
      <c r="F29" s="69">
        <f t="shared" si="0"/>
        <v>0</v>
      </c>
      <c r="G29" s="69">
        <f aca="true" t="shared" si="2" ref="G29:G36">+(C29+D29+F29)/6</f>
        <v>0</v>
      </c>
    </row>
    <row r="30" spans="6:7" ht="12.75">
      <c r="F30" s="69">
        <f t="shared" si="0"/>
        <v>0</v>
      </c>
      <c r="G30" s="69">
        <f t="shared" si="2"/>
        <v>0</v>
      </c>
    </row>
    <row r="31" spans="6:7" ht="12.75">
      <c r="F31" s="69">
        <f t="shared" si="0"/>
        <v>0</v>
      </c>
      <c r="G31" s="69">
        <f t="shared" si="2"/>
        <v>0</v>
      </c>
    </row>
    <row r="32" spans="6:7" ht="12.75">
      <c r="F32" s="69">
        <f t="shared" si="0"/>
        <v>0</v>
      </c>
      <c r="G32" s="69">
        <f t="shared" si="2"/>
        <v>0</v>
      </c>
    </row>
    <row r="33" spans="6:7" ht="12.75">
      <c r="F33" s="69">
        <f t="shared" si="0"/>
        <v>0</v>
      </c>
      <c r="G33" s="69">
        <f t="shared" si="2"/>
        <v>0</v>
      </c>
    </row>
    <row r="34" spans="6:7" ht="12.75">
      <c r="F34" s="69">
        <f t="shared" si="0"/>
        <v>0</v>
      </c>
      <c r="G34" s="69">
        <f t="shared" si="2"/>
        <v>0</v>
      </c>
    </row>
    <row r="35" spans="6:7" ht="12.75">
      <c r="F35" s="69">
        <f t="shared" si="0"/>
        <v>0</v>
      </c>
      <c r="G35" s="69">
        <f t="shared" si="2"/>
        <v>0</v>
      </c>
    </row>
    <row r="36" spans="6:7" ht="12.75">
      <c r="F36" s="69">
        <f t="shared" si="0"/>
        <v>0</v>
      </c>
      <c r="G36" s="69">
        <f t="shared" si="2"/>
        <v>0</v>
      </c>
    </row>
  </sheetData>
  <sheetProtection password="DD9D" sheet="1" objects="1" scenarios="1" selectLockedCells="1" selectUnlockedCells="1"/>
  <mergeCells count="6">
    <mergeCell ref="A10:H10"/>
    <mergeCell ref="A7:H7"/>
    <mergeCell ref="A2:L2"/>
    <mergeCell ref="A3:L3"/>
    <mergeCell ref="A5:L5"/>
    <mergeCell ref="A9:L9"/>
  </mergeCells>
  <printOptions/>
  <pageMargins left="0.5" right="0.5" top="0.5" bottom="0.5" header="0.5" footer="0.5"/>
  <pageSetup horizontalDpi="600" verticalDpi="600" orientation="landscape" r:id="rId1"/>
  <headerFooter alignWithMargins="0">
    <oddHeader>&amp;C&amp;A</oddHeader>
    <oddFooter>&amp;L&amp;8&amp;F
Version 1.1&amp;C&amp;8Page &amp;P&amp;R&amp;8Creation Date:  12/07/2000
Revision Date:  &amp;D</oddFooter>
  </headerFooter>
</worksheet>
</file>

<file path=xl/worksheets/sheet6.xml><?xml version="1.0" encoding="utf-8"?>
<worksheet xmlns="http://schemas.openxmlformats.org/spreadsheetml/2006/main" xmlns:r="http://schemas.openxmlformats.org/officeDocument/2006/relationships">
  <dimension ref="A1:H87"/>
  <sheetViews>
    <sheetView zoomScalePageLayoutView="0" workbookViewId="0" topLeftCell="A1">
      <selection activeCell="E69" sqref="E69:E72"/>
    </sheetView>
  </sheetViews>
  <sheetFormatPr defaultColWidth="9.140625" defaultRowHeight="12.75"/>
  <cols>
    <col min="1" max="1" width="11.140625" style="0" customWidth="1"/>
    <col min="2" max="2" width="14.57421875" style="0" customWidth="1"/>
    <col min="3" max="3" width="39.28125" style="0" customWidth="1"/>
    <col min="4" max="4" width="10.7109375" style="0" customWidth="1"/>
    <col min="6" max="6" width="11.57421875" style="0" customWidth="1"/>
  </cols>
  <sheetData>
    <row r="1" ht="18">
      <c r="A1" s="10" t="s">
        <v>28</v>
      </c>
    </row>
    <row r="3" spans="1:7" ht="31.5" customHeight="1">
      <c r="A3" s="76" t="s">
        <v>47</v>
      </c>
      <c r="B3" s="76"/>
      <c r="C3" s="76"/>
      <c r="D3" s="76"/>
      <c r="E3" s="76"/>
      <c r="F3" s="76"/>
      <c r="G3" s="8"/>
    </row>
    <row r="5" spans="1:4" ht="12.75">
      <c r="A5" s="70" t="s">
        <v>48</v>
      </c>
      <c r="B5" s="70" t="s">
        <v>49</v>
      </c>
      <c r="C5" s="70" t="s">
        <v>55</v>
      </c>
      <c r="D5" s="70" t="s">
        <v>50</v>
      </c>
    </row>
    <row r="6" spans="1:4" ht="12.75">
      <c r="A6" s="52" t="s">
        <v>45</v>
      </c>
      <c r="B6" s="2"/>
      <c r="C6" s="71" t="s">
        <v>56</v>
      </c>
      <c r="D6" s="73" t="s">
        <v>57</v>
      </c>
    </row>
    <row r="7" spans="1:4" ht="12.75">
      <c r="A7" s="52" t="s">
        <v>46</v>
      </c>
      <c r="B7" s="2"/>
      <c r="C7" s="71" t="s">
        <v>58</v>
      </c>
      <c r="D7" s="73" t="s">
        <v>57</v>
      </c>
    </row>
    <row r="8" spans="1:4" ht="12.75">
      <c r="A8" s="52" t="s">
        <v>389</v>
      </c>
      <c r="B8" s="52"/>
      <c r="C8" s="71" t="s">
        <v>59</v>
      </c>
      <c r="D8" s="73">
        <f>+B6+B7</f>
        <v>0</v>
      </c>
    </row>
    <row r="9" spans="1:4" ht="12.75">
      <c r="A9" s="52" t="s">
        <v>63</v>
      </c>
      <c r="B9" s="55">
        <f>+E61</f>
        <v>0</v>
      </c>
      <c r="C9" s="52" t="s">
        <v>124</v>
      </c>
      <c r="D9" s="73" t="s">
        <v>57</v>
      </c>
    </row>
    <row r="10" spans="1:4" ht="12.75">
      <c r="A10" s="52" t="s">
        <v>96</v>
      </c>
      <c r="B10" s="55">
        <f>+E76</f>
        <v>0</v>
      </c>
      <c r="C10" s="52" t="s">
        <v>97</v>
      </c>
      <c r="D10" s="73" t="s">
        <v>57</v>
      </c>
    </row>
    <row r="11" spans="1:4" ht="12.75">
      <c r="A11" s="52" t="s">
        <v>116</v>
      </c>
      <c r="B11" s="52"/>
      <c r="C11" s="52" t="s">
        <v>115</v>
      </c>
      <c r="D11" s="73">
        <f>+D8*B9*B10</f>
        <v>0</v>
      </c>
    </row>
    <row r="12" spans="1:4" ht="12.75">
      <c r="A12" s="52" t="s">
        <v>122</v>
      </c>
      <c r="B12" s="2"/>
      <c r="C12" s="52" t="s">
        <v>120</v>
      </c>
      <c r="D12" s="73" t="s">
        <v>57</v>
      </c>
    </row>
    <row r="13" spans="1:5" ht="12.75">
      <c r="A13" s="52" t="s">
        <v>123</v>
      </c>
      <c r="B13" s="52"/>
      <c r="C13" s="52" t="s">
        <v>121</v>
      </c>
      <c r="D13" s="73">
        <f>+IF(D11=0,0,($D$11*$B$12)+120)</f>
        <v>0</v>
      </c>
      <c r="E13" t="s">
        <v>130</v>
      </c>
    </row>
    <row r="14" spans="4:5" ht="12.75">
      <c r="D14" s="73">
        <f>+IF(D11=0,0,(($D$11*$B$12)+120)/40)</f>
        <v>0</v>
      </c>
      <c r="E14" t="s">
        <v>129</v>
      </c>
    </row>
    <row r="16" spans="1:2" ht="12.75">
      <c r="A16" s="1" t="s">
        <v>29</v>
      </c>
      <c r="B16" s="1" t="s">
        <v>37</v>
      </c>
    </row>
    <row r="18" spans="2:7" ht="12.75">
      <c r="B18" s="70" t="s">
        <v>30</v>
      </c>
      <c r="C18" s="70" t="s">
        <v>7</v>
      </c>
      <c r="D18" s="70" t="s">
        <v>25</v>
      </c>
      <c r="F18" s="14"/>
      <c r="G18" s="14"/>
    </row>
    <row r="19" spans="2:7" ht="12.75">
      <c r="B19" s="52" t="s">
        <v>31</v>
      </c>
      <c r="C19" s="52" t="s">
        <v>32</v>
      </c>
      <c r="D19" s="52">
        <v>1</v>
      </c>
      <c r="F19" s="5"/>
      <c r="G19" s="5"/>
    </row>
    <row r="20" spans="2:7" ht="12.75">
      <c r="B20" s="52" t="s">
        <v>33</v>
      </c>
      <c r="C20" s="52" t="s">
        <v>34</v>
      </c>
      <c r="D20" s="52">
        <v>2</v>
      </c>
      <c r="F20" s="5"/>
      <c r="G20" s="5"/>
    </row>
    <row r="21" spans="2:7" ht="12.75">
      <c r="B21" s="52" t="s">
        <v>35</v>
      </c>
      <c r="C21" s="52" t="s">
        <v>36</v>
      </c>
      <c r="D21" s="52">
        <v>3</v>
      </c>
      <c r="F21" s="5"/>
      <c r="G21" s="5"/>
    </row>
    <row r="22" spans="6:7" ht="12.75">
      <c r="F22" s="5"/>
      <c r="G22" s="5"/>
    </row>
    <row r="23" spans="1:2" ht="12.75">
      <c r="A23" s="1" t="s">
        <v>44</v>
      </c>
      <c r="B23" s="1" t="s">
        <v>38</v>
      </c>
    </row>
    <row r="25" ht="12.75">
      <c r="B25" s="11" t="s">
        <v>39</v>
      </c>
    </row>
    <row r="27" spans="2:8" ht="12.75">
      <c r="B27" s="70" t="s">
        <v>40</v>
      </c>
      <c r="C27" s="70" t="s">
        <v>7</v>
      </c>
      <c r="D27" s="70" t="s">
        <v>25</v>
      </c>
      <c r="F27" s="14"/>
      <c r="G27" s="14"/>
      <c r="H27" s="14"/>
    </row>
    <row r="28" spans="2:8" ht="12.75">
      <c r="B28" s="52" t="s">
        <v>31</v>
      </c>
      <c r="C28" s="52" t="s">
        <v>41</v>
      </c>
      <c r="D28" s="52">
        <v>5</v>
      </c>
      <c r="F28" s="5"/>
      <c r="G28" s="5"/>
      <c r="H28" s="5"/>
    </row>
    <row r="29" spans="2:8" ht="12.75">
      <c r="B29" s="52" t="s">
        <v>33</v>
      </c>
      <c r="C29" s="52" t="s">
        <v>42</v>
      </c>
      <c r="D29" s="52">
        <v>10</v>
      </c>
      <c r="F29" s="5"/>
      <c r="G29" s="5"/>
      <c r="H29" s="5"/>
    </row>
    <row r="30" spans="2:8" ht="12.75">
      <c r="B30" s="52" t="s">
        <v>35</v>
      </c>
      <c r="C30" s="52" t="s">
        <v>43</v>
      </c>
      <c r="D30" s="52">
        <v>15</v>
      </c>
      <c r="F30" s="5"/>
      <c r="G30" s="5"/>
      <c r="H30" s="5"/>
    </row>
    <row r="31" spans="6:8" ht="12.75">
      <c r="F31" s="5"/>
      <c r="G31" s="5"/>
      <c r="H31" s="5"/>
    </row>
    <row r="32" spans="2:8" ht="12.75">
      <c r="B32" s="11" t="s">
        <v>51</v>
      </c>
      <c r="F32" s="5"/>
      <c r="G32" s="5"/>
      <c r="H32" s="5"/>
    </row>
    <row r="33" spans="6:8" ht="12.75">
      <c r="F33" s="5"/>
      <c r="G33" s="5"/>
      <c r="H33" s="5"/>
    </row>
    <row r="34" spans="2:8" ht="12.75">
      <c r="B34" s="70" t="s">
        <v>40</v>
      </c>
      <c r="C34" s="70" t="s">
        <v>7</v>
      </c>
      <c r="D34" s="70" t="s">
        <v>25</v>
      </c>
      <c r="F34" s="5"/>
      <c r="G34" s="5"/>
      <c r="H34" s="5"/>
    </row>
    <row r="35" spans="2:8" ht="12.75">
      <c r="B35" s="52" t="s">
        <v>31</v>
      </c>
      <c r="C35" s="52" t="s">
        <v>52</v>
      </c>
      <c r="D35" s="52">
        <v>5</v>
      </c>
      <c r="F35" s="5"/>
      <c r="G35" s="5"/>
      <c r="H35" s="5"/>
    </row>
    <row r="36" spans="2:8" ht="12.75">
      <c r="B36" s="52" t="s">
        <v>33</v>
      </c>
      <c r="C36" s="52" t="s">
        <v>53</v>
      </c>
      <c r="D36" s="52">
        <v>10</v>
      </c>
      <c r="F36" s="5"/>
      <c r="G36" s="5"/>
      <c r="H36" s="5"/>
    </row>
    <row r="37" spans="2:8" ht="12.75">
      <c r="B37" s="52" t="s">
        <v>35</v>
      </c>
      <c r="C37" s="52" t="s">
        <v>54</v>
      </c>
      <c r="D37" s="52">
        <v>15</v>
      </c>
      <c r="F37" s="5"/>
      <c r="G37" s="5"/>
      <c r="H37" s="5"/>
    </row>
    <row r="38" spans="6:8" ht="12.75">
      <c r="F38" s="5"/>
      <c r="G38" s="5"/>
      <c r="H38" s="5"/>
    </row>
    <row r="39" spans="1:8" ht="12.75">
      <c r="A39" s="1" t="s">
        <v>61</v>
      </c>
      <c r="B39" s="1" t="s">
        <v>60</v>
      </c>
      <c r="C39" s="1"/>
      <c r="F39" s="5"/>
      <c r="G39" s="5"/>
      <c r="H39" s="5"/>
    </row>
    <row r="40" spans="6:8" ht="12.75">
      <c r="F40" s="5"/>
      <c r="G40" s="5"/>
      <c r="H40" s="5"/>
    </row>
    <row r="41" spans="2:8" ht="12.75">
      <c r="B41" s="1" t="s">
        <v>388</v>
      </c>
      <c r="F41" s="5"/>
      <c r="G41" s="5"/>
      <c r="H41" s="5"/>
    </row>
    <row r="42" spans="6:8" ht="12.75">
      <c r="F42" s="5"/>
      <c r="G42" s="5"/>
      <c r="H42" s="5"/>
    </row>
    <row r="43" spans="1:8" ht="12.75">
      <c r="A43" s="1" t="s">
        <v>62</v>
      </c>
      <c r="B43" s="1" t="s">
        <v>65</v>
      </c>
      <c r="F43" s="5"/>
      <c r="G43" s="5"/>
      <c r="H43" s="5"/>
    </row>
    <row r="44" spans="6:8" ht="12.75">
      <c r="F44" s="5"/>
      <c r="G44" s="5"/>
      <c r="H44" s="5"/>
    </row>
    <row r="45" spans="2:8" ht="12.75">
      <c r="B45" s="11" t="s">
        <v>64</v>
      </c>
      <c r="F45" s="5"/>
      <c r="G45" s="5"/>
      <c r="H45" s="5"/>
    </row>
    <row r="46" spans="6:8" ht="12.75">
      <c r="F46" s="5"/>
      <c r="G46" s="5"/>
      <c r="H46" s="5"/>
    </row>
    <row r="47" spans="2:8" ht="12.75">
      <c r="B47" s="70" t="s">
        <v>66</v>
      </c>
      <c r="C47" s="70" t="s">
        <v>67</v>
      </c>
      <c r="D47" s="70" t="s">
        <v>49</v>
      </c>
      <c r="E47" s="70" t="s">
        <v>387</v>
      </c>
      <c r="F47" s="5"/>
      <c r="G47" s="5"/>
      <c r="H47" s="5"/>
    </row>
    <row r="48" spans="2:8" ht="12.75">
      <c r="B48" s="52" t="s">
        <v>68</v>
      </c>
      <c r="C48" s="52" t="s">
        <v>69</v>
      </c>
      <c r="D48" s="52">
        <v>2</v>
      </c>
      <c r="E48" s="2"/>
      <c r="F48" s="5"/>
      <c r="G48" s="5"/>
      <c r="H48" s="5"/>
    </row>
    <row r="49" spans="2:5" ht="12.75">
      <c r="B49" s="52" t="s">
        <v>70</v>
      </c>
      <c r="C49" s="52" t="s">
        <v>71</v>
      </c>
      <c r="D49" s="52">
        <v>1</v>
      </c>
      <c r="E49" s="2"/>
    </row>
    <row r="50" spans="2:5" ht="12.75">
      <c r="B50" s="52" t="s">
        <v>72</v>
      </c>
      <c r="C50" s="52" t="s">
        <v>73</v>
      </c>
      <c r="D50" s="52">
        <v>1</v>
      </c>
      <c r="E50" s="2"/>
    </row>
    <row r="51" spans="2:5" ht="12.75">
      <c r="B51" s="52" t="s">
        <v>74</v>
      </c>
      <c r="C51" s="52" t="s">
        <v>75</v>
      </c>
      <c r="D51" s="52">
        <v>1</v>
      </c>
      <c r="E51" s="2"/>
    </row>
    <row r="52" spans="2:5" ht="12.75">
      <c r="B52" s="52" t="s">
        <v>76</v>
      </c>
      <c r="C52" s="52" t="s">
        <v>77</v>
      </c>
      <c r="D52" s="52">
        <v>1</v>
      </c>
      <c r="E52" s="2"/>
    </row>
    <row r="53" spans="2:5" ht="12.75">
      <c r="B53" s="52" t="s">
        <v>78</v>
      </c>
      <c r="C53" s="52" t="s">
        <v>79</v>
      </c>
      <c r="D53" s="52">
        <v>0.5</v>
      </c>
      <c r="E53" s="2"/>
    </row>
    <row r="54" spans="2:5" ht="12.75">
      <c r="B54" s="52" t="s">
        <v>80</v>
      </c>
      <c r="C54" s="52" t="s">
        <v>81</v>
      </c>
      <c r="D54" s="52">
        <v>0.5</v>
      </c>
      <c r="E54" s="2"/>
    </row>
    <row r="55" spans="2:5" ht="12.75">
      <c r="B55" s="52" t="s">
        <v>82</v>
      </c>
      <c r="C55" s="52" t="s">
        <v>83</v>
      </c>
      <c r="D55" s="52">
        <v>2</v>
      </c>
      <c r="E55" s="2"/>
    </row>
    <row r="56" spans="2:5" ht="12.75">
      <c r="B56" s="52" t="s">
        <v>84</v>
      </c>
      <c r="C56" s="52" t="s">
        <v>85</v>
      </c>
      <c r="D56" s="52">
        <v>1</v>
      </c>
      <c r="E56" s="2"/>
    </row>
    <row r="57" spans="2:5" ht="12.75">
      <c r="B57" s="52" t="s">
        <v>86</v>
      </c>
      <c r="C57" s="52" t="s">
        <v>87</v>
      </c>
      <c r="D57" s="52">
        <v>1</v>
      </c>
      <c r="E57" s="2"/>
    </row>
    <row r="58" spans="2:5" ht="12.75">
      <c r="B58" s="52" t="s">
        <v>88</v>
      </c>
      <c r="C58" s="52" t="s">
        <v>89</v>
      </c>
      <c r="D58" s="52">
        <v>1</v>
      </c>
      <c r="E58" s="2"/>
    </row>
    <row r="59" spans="2:5" ht="12.75">
      <c r="B59" s="52" t="s">
        <v>90</v>
      </c>
      <c r="C59" s="52" t="s">
        <v>91</v>
      </c>
      <c r="D59" s="52">
        <v>1</v>
      </c>
      <c r="E59" s="2"/>
    </row>
    <row r="60" spans="2:5" ht="12.75">
      <c r="B60" s="52" t="s">
        <v>92</v>
      </c>
      <c r="C60" s="52" t="s">
        <v>93</v>
      </c>
      <c r="D60" s="52">
        <v>1</v>
      </c>
      <c r="E60" s="2"/>
    </row>
    <row r="61" spans="4:5" ht="12.75">
      <c r="D61" s="52" t="s">
        <v>284</v>
      </c>
      <c r="E61" s="55">
        <f>SUM(E48:E60)</f>
        <v>0</v>
      </c>
    </row>
    <row r="63" spans="1:2" ht="12.75">
      <c r="A63" s="1" t="s">
        <v>95</v>
      </c>
      <c r="B63" s="1" t="s">
        <v>94</v>
      </c>
    </row>
    <row r="64" spans="1:2" ht="12.75">
      <c r="A64" s="1"/>
      <c r="B64" s="1"/>
    </row>
    <row r="65" ht="12.75">
      <c r="B65" s="11" t="s">
        <v>64</v>
      </c>
    </row>
    <row r="66" ht="12.75">
      <c r="B66" s="11"/>
    </row>
    <row r="67" spans="2:5" ht="12.75">
      <c r="B67" s="70" t="s">
        <v>66</v>
      </c>
      <c r="C67" s="70" t="s">
        <v>67</v>
      </c>
      <c r="D67" s="72" t="s">
        <v>49</v>
      </c>
      <c r="E67" s="52" t="s">
        <v>387</v>
      </c>
    </row>
    <row r="68" spans="2:5" ht="12.75">
      <c r="B68" s="52" t="s">
        <v>98</v>
      </c>
      <c r="C68" s="52" t="s">
        <v>99</v>
      </c>
      <c r="D68" s="71">
        <v>1.5</v>
      </c>
      <c r="E68" s="2"/>
    </row>
    <row r="69" spans="2:5" ht="12.75">
      <c r="B69" s="52" t="s">
        <v>100</v>
      </c>
      <c r="C69" s="52" t="s">
        <v>101</v>
      </c>
      <c r="D69" s="71">
        <v>0.5</v>
      </c>
      <c r="E69" s="2"/>
    </row>
    <row r="70" spans="2:5" ht="12.75">
      <c r="B70" s="52" t="s">
        <v>102</v>
      </c>
      <c r="C70" s="52" t="s">
        <v>103</v>
      </c>
      <c r="D70" s="71">
        <v>1</v>
      </c>
      <c r="E70" s="2"/>
    </row>
    <row r="71" spans="2:5" ht="12.75">
      <c r="B71" s="52" t="s">
        <v>104</v>
      </c>
      <c r="C71" s="52" t="s">
        <v>105</v>
      </c>
      <c r="D71" s="71">
        <v>0.5</v>
      </c>
      <c r="E71" s="2"/>
    </row>
    <row r="72" spans="2:5" ht="12.75">
      <c r="B72" s="52" t="s">
        <v>106</v>
      </c>
      <c r="C72" s="52" t="s">
        <v>107</v>
      </c>
      <c r="D72" s="71">
        <v>1</v>
      </c>
      <c r="E72" s="2"/>
    </row>
    <row r="73" spans="2:5" ht="12.75">
      <c r="B73" s="52" t="s">
        <v>108</v>
      </c>
      <c r="C73" s="52" t="s">
        <v>109</v>
      </c>
      <c r="D73" s="71">
        <v>2</v>
      </c>
      <c r="E73" s="2"/>
    </row>
    <row r="74" spans="2:5" ht="12.75">
      <c r="B74" s="52" t="s">
        <v>110</v>
      </c>
      <c r="C74" s="52" t="s">
        <v>111</v>
      </c>
      <c r="D74" s="71">
        <v>-1</v>
      </c>
      <c r="E74" s="2"/>
    </row>
    <row r="75" spans="2:5" ht="12.75">
      <c r="B75" s="52" t="s">
        <v>112</v>
      </c>
      <c r="C75" s="52" t="s">
        <v>113</v>
      </c>
      <c r="D75" s="71">
        <v>-1</v>
      </c>
      <c r="E75" s="2"/>
    </row>
    <row r="76" spans="4:5" ht="12.75">
      <c r="D76" s="52" t="s">
        <v>284</v>
      </c>
      <c r="E76" s="74">
        <f>SUM(E68:E75)</f>
        <v>0</v>
      </c>
    </row>
    <row r="77" spans="1:2" ht="12.75">
      <c r="A77" s="1" t="s">
        <v>114</v>
      </c>
      <c r="B77" s="1" t="s">
        <v>117</v>
      </c>
    </row>
    <row r="79" ht="12.75">
      <c r="B79" s="1" t="s">
        <v>118</v>
      </c>
    </row>
    <row r="81" spans="1:2" ht="12.75">
      <c r="A81" s="1" t="s">
        <v>119</v>
      </c>
      <c r="B81" s="1" t="s">
        <v>127</v>
      </c>
    </row>
    <row r="83" spans="2:6" ht="60" customHeight="1">
      <c r="B83" s="76" t="s">
        <v>131</v>
      </c>
      <c r="C83" s="76"/>
      <c r="D83" s="76"/>
      <c r="E83" s="76"/>
      <c r="F83" s="76"/>
    </row>
    <row r="85" spans="1:2" ht="12.75">
      <c r="A85" s="1" t="s">
        <v>125</v>
      </c>
      <c r="B85" s="1" t="s">
        <v>126</v>
      </c>
    </row>
    <row r="87" ht="12.75">
      <c r="B87" s="1" t="s">
        <v>128</v>
      </c>
    </row>
  </sheetData>
  <sheetProtection password="DD9D" sheet="1" objects="1" scenarios="1" selectLockedCells="1" selectUnlockedCells="1"/>
  <mergeCells count="2">
    <mergeCell ref="B83:F83"/>
    <mergeCell ref="A3:F3"/>
  </mergeCells>
  <printOptions/>
  <pageMargins left="0.5" right="0.5" top="0.75" bottom="0.75" header="0.5" footer="0.5"/>
  <pageSetup horizontalDpi="600" verticalDpi="600" orientation="portrait" r:id="rId1"/>
  <headerFooter alignWithMargins="0">
    <oddHeader>&amp;C&amp;A</oddHeader>
    <oddFooter>&amp;L&amp;8&amp;F
Version 1.1&amp;C&amp;8Page &amp;P&amp;R&amp;8Creation Date:  12/07/2000
Revision Date:  &amp;D</oddFooter>
  </headerFooter>
</worksheet>
</file>

<file path=xl/worksheets/sheet7.xml><?xml version="1.0" encoding="utf-8"?>
<worksheet xmlns="http://schemas.openxmlformats.org/spreadsheetml/2006/main" xmlns:r="http://schemas.openxmlformats.org/officeDocument/2006/relationships">
  <dimension ref="A1:K85"/>
  <sheetViews>
    <sheetView zoomScalePageLayoutView="0" workbookViewId="0" topLeftCell="A1">
      <selection activeCell="H67" sqref="H67"/>
    </sheetView>
  </sheetViews>
  <sheetFormatPr defaultColWidth="9.140625" defaultRowHeight="12.75"/>
  <cols>
    <col min="1" max="1" width="15.421875" style="0" customWidth="1"/>
    <col min="2" max="2" width="11.00390625" style="0" customWidth="1"/>
    <col min="3" max="3" width="9.8515625" style="0" customWidth="1"/>
    <col min="6" max="6" width="12.00390625" style="0" customWidth="1"/>
    <col min="7" max="7" width="10.8515625" style="0" customWidth="1"/>
    <col min="8" max="8" width="7.00390625" style="0" customWidth="1"/>
    <col min="9" max="9" width="9.57421875" style="0" customWidth="1"/>
    <col min="10" max="10" width="6.140625" style="0" customWidth="1"/>
    <col min="11" max="11" width="6.28125" style="0" customWidth="1"/>
  </cols>
  <sheetData>
    <row r="1" ht="18">
      <c r="A1" s="10" t="s">
        <v>264</v>
      </c>
    </row>
    <row r="2" ht="12.75">
      <c r="A2" t="s">
        <v>265</v>
      </c>
    </row>
    <row r="4" ht="12.75">
      <c r="A4" s="11" t="s">
        <v>266</v>
      </c>
    </row>
    <row r="5" ht="12.75">
      <c r="A5" t="s">
        <v>267</v>
      </c>
    </row>
    <row r="6" ht="12.75">
      <c r="A6" t="s">
        <v>268</v>
      </c>
    </row>
    <row r="7" ht="12.75">
      <c r="A7" t="s">
        <v>292</v>
      </c>
    </row>
    <row r="9" ht="12.75">
      <c r="A9" s="11" t="s">
        <v>350</v>
      </c>
    </row>
    <row r="10" spans="1:11" ht="29.25" customHeight="1">
      <c r="A10" s="76" t="s">
        <v>360</v>
      </c>
      <c r="B10" s="76"/>
      <c r="C10" s="76"/>
      <c r="D10" s="76"/>
      <c r="E10" s="76"/>
      <c r="F10" s="76"/>
      <c r="G10" s="76"/>
      <c r="H10" s="76"/>
      <c r="I10" s="76"/>
      <c r="J10" s="76"/>
      <c r="K10" s="27"/>
    </row>
    <row r="11" spans="1:11" ht="39" customHeight="1">
      <c r="A11" s="76" t="s">
        <v>361</v>
      </c>
      <c r="B11" s="76"/>
      <c r="C11" s="76"/>
      <c r="D11" s="76"/>
      <c r="E11" s="76"/>
      <c r="F11" s="76"/>
      <c r="G11" s="76"/>
      <c r="H11" s="76"/>
      <c r="I11" s="76"/>
      <c r="J11" s="76"/>
      <c r="K11" s="27"/>
    </row>
    <row r="13" spans="1:11" ht="27" customHeight="1">
      <c r="A13" s="86" t="s">
        <v>311</v>
      </c>
      <c r="B13" s="86"/>
      <c r="C13" s="86"/>
      <c r="D13" s="86"/>
      <c r="E13" s="86"/>
      <c r="F13" s="86"/>
      <c r="G13" s="86"/>
      <c r="H13" s="86"/>
      <c r="I13" s="86"/>
      <c r="J13" s="86"/>
      <c r="K13" s="86"/>
    </row>
    <row r="15" ht="12.75">
      <c r="A15" s="29" t="s">
        <v>294</v>
      </c>
    </row>
    <row r="16" ht="12.75">
      <c r="A16" s="32" t="s">
        <v>351</v>
      </c>
    </row>
    <row r="17" spans="1:5" ht="25.5">
      <c r="A17" s="3" t="s">
        <v>271</v>
      </c>
      <c r="B17" s="30" t="s">
        <v>347</v>
      </c>
      <c r="C17" s="30" t="s">
        <v>308</v>
      </c>
      <c r="D17" s="3" t="s">
        <v>272</v>
      </c>
      <c r="E17" s="3" t="s">
        <v>273</v>
      </c>
    </row>
    <row r="18" spans="1:5" ht="12.75">
      <c r="A18" s="28" t="s">
        <v>348</v>
      </c>
      <c r="B18" s="2"/>
      <c r="C18" s="2"/>
      <c r="D18" s="2">
        <f>+B18*C18</f>
        <v>0</v>
      </c>
      <c r="E18" s="2">
        <f>+ROUND(D18/7,0)</f>
        <v>0</v>
      </c>
    </row>
    <row r="19" spans="1:5" ht="12.75">
      <c r="A19" s="28" t="s">
        <v>349</v>
      </c>
      <c r="B19" s="2"/>
      <c r="C19" s="2"/>
      <c r="D19" s="2">
        <f>+B19*C19</f>
        <v>0</v>
      </c>
      <c r="E19" s="2">
        <f>+ROUND(D19/7,0)</f>
        <v>0</v>
      </c>
    </row>
    <row r="20" spans="1:5" ht="12.75">
      <c r="A20" s="42"/>
      <c r="B20" s="5"/>
      <c r="C20" s="5"/>
      <c r="D20" s="5"/>
      <c r="E20" s="5"/>
    </row>
    <row r="22" ht="12.75">
      <c r="A22" s="11" t="s">
        <v>352</v>
      </c>
    </row>
    <row r="23" ht="12.75">
      <c r="A23" t="s">
        <v>269</v>
      </c>
    </row>
    <row r="24" ht="12.75">
      <c r="A24" t="s">
        <v>270</v>
      </c>
    </row>
    <row r="25" ht="12.75">
      <c r="A25" t="s">
        <v>285</v>
      </c>
    </row>
    <row r="26" ht="12.75">
      <c r="A26" t="s">
        <v>286</v>
      </c>
    </row>
    <row r="27" spans="1:6" ht="12.75">
      <c r="A27" t="s">
        <v>287</v>
      </c>
      <c r="F27" s="29" t="s">
        <v>294</v>
      </c>
    </row>
    <row r="28" ht="12.75">
      <c r="F28" s="32" t="s">
        <v>305</v>
      </c>
    </row>
    <row r="29" spans="1:9" ht="30" customHeight="1">
      <c r="A29" s="33" t="s">
        <v>289</v>
      </c>
      <c r="B29" s="33" t="s">
        <v>288</v>
      </c>
      <c r="C29" s="12" t="s">
        <v>272</v>
      </c>
      <c r="D29" s="12" t="s">
        <v>273</v>
      </c>
      <c r="F29" s="3" t="s">
        <v>289</v>
      </c>
      <c r="G29" s="30" t="s">
        <v>288</v>
      </c>
      <c r="H29" s="3" t="s">
        <v>272</v>
      </c>
      <c r="I29" s="3" t="s">
        <v>273</v>
      </c>
    </row>
    <row r="30" spans="1:9" ht="12.75">
      <c r="A30" s="13">
        <v>50</v>
      </c>
      <c r="B30" s="19">
        <v>5</v>
      </c>
      <c r="C30" s="13">
        <v>250</v>
      </c>
      <c r="D30" s="13" t="s">
        <v>274</v>
      </c>
      <c r="F30" s="2"/>
      <c r="G30" s="2"/>
      <c r="H30" s="2">
        <f>+F30*G30</f>
        <v>0</v>
      </c>
      <c r="I30" s="2">
        <f>+ROUND(H30/7,0)</f>
        <v>0</v>
      </c>
    </row>
    <row r="32" ht="12.75">
      <c r="A32" s="11" t="s">
        <v>353</v>
      </c>
    </row>
    <row r="33" ht="12.75">
      <c r="A33" t="s">
        <v>275</v>
      </c>
    </row>
    <row r="35" ht="12.75">
      <c r="A35" t="s">
        <v>270</v>
      </c>
    </row>
    <row r="36" ht="12.75">
      <c r="A36" t="s">
        <v>295</v>
      </c>
    </row>
    <row r="37" ht="12.75">
      <c r="A37" t="s">
        <v>296</v>
      </c>
    </row>
    <row r="38" ht="12.75">
      <c r="A38" t="s">
        <v>297</v>
      </c>
    </row>
    <row r="39" ht="12.75">
      <c r="A39" t="s">
        <v>298</v>
      </c>
    </row>
    <row r="41" ht="12.75">
      <c r="A41" t="s">
        <v>299</v>
      </c>
    </row>
    <row r="42" ht="12.75">
      <c r="A42" t="s">
        <v>300</v>
      </c>
    </row>
    <row r="43" ht="12.75">
      <c r="A43" t="s">
        <v>301</v>
      </c>
    </row>
    <row r="44" ht="12.75">
      <c r="A44" t="s">
        <v>302</v>
      </c>
    </row>
    <row r="45" ht="12.75">
      <c r="G45" s="29" t="s">
        <v>294</v>
      </c>
    </row>
    <row r="46" ht="12.75">
      <c r="G46" s="32" t="s">
        <v>293</v>
      </c>
    </row>
    <row r="47" spans="1:11" ht="28.5" customHeight="1">
      <c r="A47" s="13"/>
      <c r="B47" s="33" t="s">
        <v>271</v>
      </c>
      <c r="C47" s="33" t="s">
        <v>288</v>
      </c>
      <c r="D47" s="12" t="s">
        <v>272</v>
      </c>
      <c r="E47" s="12" t="s">
        <v>273</v>
      </c>
      <c r="G47" s="2"/>
      <c r="H47" s="37" t="s">
        <v>271</v>
      </c>
      <c r="I47" s="37" t="s">
        <v>288</v>
      </c>
      <c r="J47" s="38" t="s">
        <v>272</v>
      </c>
      <c r="K47" s="38" t="s">
        <v>273</v>
      </c>
    </row>
    <row r="48" spans="1:11" ht="12.75">
      <c r="A48" s="13" t="s">
        <v>303</v>
      </c>
      <c r="B48" s="13">
        <v>5</v>
      </c>
      <c r="C48" s="13">
        <v>8</v>
      </c>
      <c r="D48" s="13">
        <f>+C48*B48</f>
        <v>40</v>
      </c>
      <c r="E48" s="13">
        <f>+ROUND(D48/7,0)</f>
        <v>6</v>
      </c>
      <c r="G48" s="2" t="s">
        <v>303</v>
      </c>
      <c r="H48" s="2"/>
      <c r="I48" s="2"/>
      <c r="J48" s="2">
        <f>+I48*H48</f>
        <v>0</v>
      </c>
      <c r="K48" s="2">
        <f>+ROUND(J48/7,0)</f>
        <v>0</v>
      </c>
    </row>
    <row r="49" spans="1:11" ht="12.75">
      <c r="A49" s="13" t="s">
        <v>304</v>
      </c>
      <c r="B49" s="13">
        <v>10</v>
      </c>
      <c r="C49" s="13">
        <v>2</v>
      </c>
      <c r="D49" s="13">
        <f>+C49*B49</f>
        <v>20</v>
      </c>
      <c r="E49" s="13">
        <f>+ROUND(D49/7,0)</f>
        <v>3</v>
      </c>
      <c r="G49" s="2" t="s">
        <v>304</v>
      </c>
      <c r="H49" s="2"/>
      <c r="I49" s="2"/>
      <c r="J49" s="2">
        <f>+I49*H49</f>
        <v>0</v>
      </c>
      <c r="K49" s="2">
        <f>+ROUND(J49/7,0)</f>
        <v>0</v>
      </c>
    </row>
    <row r="51" ht="12.75">
      <c r="A51" s="11" t="s">
        <v>354</v>
      </c>
    </row>
    <row r="52" spans="1:10" ht="26.25" customHeight="1">
      <c r="A52" s="76" t="s">
        <v>276</v>
      </c>
      <c r="B52" s="76"/>
      <c r="C52" s="76"/>
      <c r="D52" s="76"/>
      <c r="E52" s="76"/>
      <c r="F52" s="76"/>
      <c r="G52" s="76"/>
      <c r="H52" s="76"/>
      <c r="I52" s="76"/>
      <c r="J52" s="76"/>
    </row>
    <row r="54" ht="12.75">
      <c r="A54" t="s">
        <v>270</v>
      </c>
    </row>
    <row r="55" ht="12.75">
      <c r="A55" t="s">
        <v>306</v>
      </c>
    </row>
    <row r="56" ht="12.75">
      <c r="A56" t="s">
        <v>296</v>
      </c>
    </row>
    <row r="57" ht="12.75">
      <c r="A57" t="s">
        <v>297</v>
      </c>
    </row>
    <row r="58" spans="1:6" ht="12.75">
      <c r="A58" t="s">
        <v>298</v>
      </c>
      <c r="F58" s="29" t="s">
        <v>294</v>
      </c>
    </row>
    <row r="59" ht="12.75">
      <c r="F59" s="32" t="s">
        <v>309</v>
      </c>
    </row>
    <row r="60" spans="1:9" ht="28.5" customHeight="1">
      <c r="A60" s="33" t="s">
        <v>307</v>
      </c>
      <c r="B60" s="33" t="s">
        <v>308</v>
      </c>
      <c r="C60" s="33" t="s">
        <v>272</v>
      </c>
      <c r="D60" s="33" t="s">
        <v>273</v>
      </c>
      <c r="F60" s="30" t="s">
        <v>307</v>
      </c>
      <c r="G60" s="30" t="s">
        <v>308</v>
      </c>
      <c r="H60" s="30" t="s">
        <v>272</v>
      </c>
      <c r="I60" s="30" t="s">
        <v>273</v>
      </c>
    </row>
    <row r="61" spans="1:9" ht="12.75">
      <c r="A61" s="13">
        <v>10</v>
      </c>
      <c r="B61" s="13">
        <v>4</v>
      </c>
      <c r="C61" s="13">
        <f>+B61*A61</f>
        <v>40</v>
      </c>
      <c r="D61" s="13">
        <f>+ROUND(C61/7,0)</f>
        <v>6</v>
      </c>
      <c r="F61" s="2"/>
      <c r="G61" s="2"/>
      <c r="H61" s="2">
        <f>+G61*F61</f>
        <v>0</v>
      </c>
      <c r="I61" s="2">
        <f>+ROUND(H61/7,0)</f>
        <v>0</v>
      </c>
    </row>
    <row r="62" spans="1:9" ht="12.75">
      <c r="A62" s="5"/>
      <c r="B62" s="5"/>
      <c r="C62" s="5"/>
      <c r="D62" s="5"/>
      <c r="F62" s="5"/>
      <c r="G62" s="5"/>
      <c r="H62" s="5"/>
      <c r="I62" s="5"/>
    </row>
    <row r="64" s="35" customFormat="1" ht="18.75">
      <c r="A64" s="34" t="s">
        <v>277</v>
      </c>
    </row>
    <row r="65" ht="12.75">
      <c r="A65" t="s">
        <v>278</v>
      </c>
    </row>
    <row r="67" spans="1:2" ht="12.75">
      <c r="A67" s="1" t="s">
        <v>270</v>
      </c>
      <c r="B67" s="31" t="s">
        <v>291</v>
      </c>
    </row>
    <row r="69" spans="1:7" ht="25.5">
      <c r="A69" s="33" t="s">
        <v>279</v>
      </c>
      <c r="B69" s="33" t="s">
        <v>280</v>
      </c>
      <c r="C69" s="33" t="s">
        <v>281</v>
      </c>
      <c r="D69" s="33" t="s">
        <v>282</v>
      </c>
      <c r="E69" s="33" t="s">
        <v>283</v>
      </c>
      <c r="F69" s="33" t="s">
        <v>290</v>
      </c>
      <c r="G69" s="33" t="s">
        <v>284</v>
      </c>
    </row>
    <row r="70" spans="1:7" ht="12.75">
      <c r="A70" s="43" t="s">
        <v>362</v>
      </c>
      <c r="B70" s="43">
        <f>+E18</f>
        <v>0</v>
      </c>
      <c r="C70" s="33"/>
      <c r="D70" s="33"/>
      <c r="E70" s="33"/>
      <c r="F70" s="33"/>
      <c r="G70" s="13">
        <f>SUM(B70:F70)</f>
        <v>0</v>
      </c>
    </row>
    <row r="71" spans="1:7" ht="25.5">
      <c r="A71" s="43" t="s">
        <v>363</v>
      </c>
      <c r="B71" s="43">
        <f>+E19</f>
        <v>0</v>
      </c>
      <c r="C71" s="33"/>
      <c r="D71" s="33"/>
      <c r="E71" s="33"/>
      <c r="F71" s="33"/>
      <c r="G71" s="13">
        <f>SUM(B71:F71)</f>
        <v>0</v>
      </c>
    </row>
    <row r="72" spans="1:7" ht="12.75">
      <c r="A72" s="19" t="s">
        <v>355</v>
      </c>
      <c r="B72" s="13">
        <v>36</v>
      </c>
      <c r="C72" s="13">
        <v>5</v>
      </c>
      <c r="D72" s="13">
        <v>5</v>
      </c>
      <c r="E72" s="13">
        <v>5</v>
      </c>
      <c r="F72" s="13">
        <v>4</v>
      </c>
      <c r="G72" s="13">
        <f>SUM(B72:F72)</f>
        <v>55</v>
      </c>
    </row>
    <row r="73" spans="1:7" ht="28.5" customHeight="1">
      <c r="A73" s="19" t="s">
        <v>356</v>
      </c>
      <c r="B73" s="13">
        <v>9</v>
      </c>
      <c r="C73" s="13">
        <v>5</v>
      </c>
      <c r="D73" s="13">
        <v>3</v>
      </c>
      <c r="E73" s="13">
        <v>5</v>
      </c>
      <c r="F73" s="13">
        <v>3</v>
      </c>
      <c r="G73" s="13">
        <f>SUM(B73:F73)</f>
        <v>25</v>
      </c>
    </row>
    <row r="74" spans="1:7" ht="12.75">
      <c r="A74" s="19" t="s">
        <v>357</v>
      </c>
      <c r="B74" s="13">
        <v>6</v>
      </c>
      <c r="C74" s="13">
        <v>5</v>
      </c>
      <c r="D74" s="13">
        <v>2</v>
      </c>
      <c r="E74" s="13">
        <v>5</v>
      </c>
      <c r="F74" s="13">
        <v>2</v>
      </c>
      <c r="G74" s="13">
        <f>SUM(B74:F74)</f>
        <v>20</v>
      </c>
    </row>
    <row r="76" ht="12.75">
      <c r="A76" s="29" t="s">
        <v>294</v>
      </c>
    </row>
    <row r="77" ht="12.75">
      <c r="A77" s="32" t="s">
        <v>310</v>
      </c>
    </row>
    <row r="78" spans="1:7" ht="25.5">
      <c r="A78" s="30" t="s">
        <v>279</v>
      </c>
      <c r="B78" s="30" t="s">
        <v>280</v>
      </c>
      <c r="C78" s="30" t="s">
        <v>281</v>
      </c>
      <c r="D78" s="30" t="s">
        <v>282</v>
      </c>
      <c r="E78" s="30" t="s">
        <v>283</v>
      </c>
      <c r="F78" s="30" t="s">
        <v>290</v>
      </c>
      <c r="G78" s="30" t="s">
        <v>284</v>
      </c>
    </row>
    <row r="79" spans="1:7" ht="25.5">
      <c r="A79" s="36" t="s">
        <v>312</v>
      </c>
      <c r="B79" s="30"/>
      <c r="C79" s="30"/>
      <c r="D79" s="30"/>
      <c r="E79" s="30"/>
      <c r="F79" s="30"/>
      <c r="G79" s="30"/>
    </row>
    <row r="80" spans="1:7" ht="25.5">
      <c r="A80" s="36" t="s">
        <v>313</v>
      </c>
      <c r="B80" s="30"/>
      <c r="C80" s="30"/>
      <c r="D80" s="30"/>
      <c r="E80" s="30"/>
      <c r="F80" s="30"/>
      <c r="G80" s="30"/>
    </row>
    <row r="81" spans="1:7" ht="12.75">
      <c r="A81" s="36" t="s">
        <v>314</v>
      </c>
      <c r="B81" s="30"/>
      <c r="C81" s="30"/>
      <c r="D81" s="30"/>
      <c r="E81" s="30"/>
      <c r="F81" s="30"/>
      <c r="G81" s="30"/>
    </row>
    <row r="82" spans="1:7" ht="25.5">
      <c r="A82" s="36" t="s">
        <v>315</v>
      </c>
      <c r="B82" s="30"/>
      <c r="C82" s="30"/>
      <c r="D82" s="30"/>
      <c r="E82" s="30"/>
      <c r="F82" s="30"/>
      <c r="G82" s="30"/>
    </row>
    <row r="83" spans="1:7" ht="12.75">
      <c r="A83" s="28" t="s">
        <v>355</v>
      </c>
      <c r="B83" s="2">
        <f>+I30</f>
        <v>0</v>
      </c>
      <c r="C83" s="2">
        <v>5</v>
      </c>
      <c r="D83" s="2">
        <v>5</v>
      </c>
      <c r="E83" s="2">
        <v>5</v>
      </c>
      <c r="F83" s="2">
        <v>4</v>
      </c>
      <c r="G83" s="2">
        <f>SUM(B83:F83)</f>
        <v>19</v>
      </c>
    </row>
    <row r="84" spans="1:7" ht="25.5">
      <c r="A84" s="28" t="s">
        <v>356</v>
      </c>
      <c r="B84" s="2">
        <f>+K48+K49</f>
        <v>0</v>
      </c>
      <c r="C84" s="2">
        <v>5</v>
      </c>
      <c r="D84" s="2">
        <v>3</v>
      </c>
      <c r="E84" s="2">
        <v>5</v>
      </c>
      <c r="F84" s="2">
        <v>3</v>
      </c>
      <c r="G84" s="2">
        <f>SUM(B84:F84)</f>
        <v>16</v>
      </c>
    </row>
    <row r="85" spans="1:7" ht="12.75">
      <c r="A85" s="28" t="s">
        <v>357</v>
      </c>
      <c r="B85" s="2">
        <f>+I61</f>
        <v>0</v>
      </c>
      <c r="C85" s="2">
        <v>5</v>
      </c>
      <c r="D85" s="2">
        <v>2</v>
      </c>
      <c r="E85" s="2">
        <v>5</v>
      </c>
      <c r="F85" s="2">
        <v>2</v>
      </c>
      <c r="G85" s="2">
        <f>SUM(B85:F85)</f>
        <v>14</v>
      </c>
    </row>
  </sheetData>
  <sheetProtection password="DD9D" sheet="1" objects="1" scenarios="1" selectLockedCells="1" selectUnlockedCells="1"/>
  <mergeCells count="4">
    <mergeCell ref="A10:J10"/>
    <mergeCell ref="A52:J52"/>
    <mergeCell ref="A13:K13"/>
    <mergeCell ref="A11:J11"/>
  </mergeCells>
  <printOptions/>
  <pageMargins left="0.5" right="0.5" top="0.75" bottom="0.75" header="0.5" footer="0.5"/>
  <pageSetup horizontalDpi="600" verticalDpi="600" orientation="landscape" r:id="rId1"/>
  <headerFooter alignWithMargins="0">
    <oddHeader>&amp;C&amp;A</oddHeader>
    <oddFooter>&amp;L&amp;8&amp;F
Version 1.0&amp;C&amp;8Page &amp;P&amp;R&amp;8Creation Date:  12/07/2000
Revision Date:  &amp;D</oddFooter>
  </headerFooter>
  <rowBreaks count="2" manualBreakCount="2">
    <brk id="31" max="255" man="1"/>
    <brk id="63" max="255" man="1"/>
  </rowBreaks>
</worksheet>
</file>

<file path=xl/worksheets/sheet8.xml><?xml version="1.0" encoding="utf-8"?>
<worksheet xmlns="http://schemas.openxmlformats.org/spreadsheetml/2006/main" xmlns:r="http://schemas.openxmlformats.org/officeDocument/2006/relationships">
  <dimension ref="A1:F59"/>
  <sheetViews>
    <sheetView zoomScalePageLayoutView="0" workbookViewId="0" topLeftCell="A1">
      <selection activeCell="C48" sqref="C48"/>
    </sheetView>
  </sheetViews>
  <sheetFormatPr defaultColWidth="9.140625" defaultRowHeight="12.75"/>
  <cols>
    <col min="1" max="1" width="21.421875" style="0" customWidth="1"/>
    <col min="2" max="2" width="27.00390625" style="0" customWidth="1"/>
    <col min="3" max="3" width="26.8515625" style="0" customWidth="1"/>
    <col min="4" max="4" width="5.7109375" style="0" customWidth="1"/>
    <col min="5" max="5" width="5.140625" style="0" customWidth="1"/>
    <col min="6" max="6" width="8.421875" style="0" customWidth="1"/>
  </cols>
  <sheetData>
    <row r="1" ht="18">
      <c r="A1" s="10" t="s">
        <v>316</v>
      </c>
    </row>
    <row r="3" spans="1:6" ht="12.75">
      <c r="A3" s="3"/>
      <c r="B3" s="3" t="s">
        <v>6</v>
      </c>
      <c r="C3" s="92" t="s">
        <v>317</v>
      </c>
      <c r="D3" s="93"/>
      <c r="E3" s="93"/>
      <c r="F3" s="94"/>
    </row>
    <row r="4" spans="1:6" ht="12.75">
      <c r="A4" s="2" t="s">
        <v>318</v>
      </c>
      <c r="B4" s="2"/>
      <c r="C4" s="95"/>
      <c r="D4" s="93"/>
      <c r="E4" s="93"/>
      <c r="F4" s="94"/>
    </row>
    <row r="5" spans="1:6" ht="12.75">
      <c r="A5" s="2" t="s">
        <v>319</v>
      </c>
      <c r="B5" s="2"/>
      <c r="C5" s="95"/>
      <c r="D5" s="93"/>
      <c r="E5" s="93"/>
      <c r="F5" s="94"/>
    </row>
    <row r="6" spans="1:6" ht="12.75">
      <c r="A6" s="2" t="s">
        <v>320</v>
      </c>
      <c r="B6" s="2"/>
      <c r="C6" s="95"/>
      <c r="D6" s="93"/>
      <c r="E6" s="93"/>
      <c r="F6" s="94"/>
    </row>
    <row r="8" spans="1:6" ht="38.25">
      <c r="A8" s="24"/>
      <c r="B8" s="24"/>
      <c r="C8" s="24"/>
      <c r="D8" s="40" t="s">
        <v>321</v>
      </c>
      <c r="E8" s="40" t="s">
        <v>322</v>
      </c>
      <c r="F8" s="39" t="s">
        <v>346</v>
      </c>
    </row>
    <row r="9" spans="1:6" ht="12.75">
      <c r="A9" s="4" t="s">
        <v>323</v>
      </c>
      <c r="B9" s="24"/>
      <c r="C9" s="24"/>
      <c r="D9" s="2"/>
      <c r="E9" s="2"/>
      <c r="F9" s="2"/>
    </row>
    <row r="10" spans="1:6" ht="12.75">
      <c r="A10" s="4" t="s">
        <v>371</v>
      </c>
      <c r="B10" s="24"/>
      <c r="C10" s="24"/>
      <c r="D10" s="2"/>
      <c r="E10" s="2"/>
      <c r="F10" s="2"/>
    </row>
    <row r="11" spans="1:6" ht="12.75">
      <c r="A11" s="4" t="s">
        <v>324</v>
      </c>
      <c r="B11" s="25"/>
      <c r="C11" s="22"/>
      <c r="D11" s="2"/>
      <c r="E11" s="2"/>
      <c r="F11" s="2"/>
    </row>
    <row r="12" spans="1:6" ht="12.75">
      <c r="A12" s="4" t="s">
        <v>372</v>
      </c>
      <c r="B12" s="25"/>
      <c r="C12" s="22"/>
      <c r="D12" s="2"/>
      <c r="E12" s="2"/>
      <c r="F12" s="2"/>
    </row>
    <row r="13" spans="1:6" ht="12.75">
      <c r="A13" s="4" t="s">
        <v>325</v>
      </c>
      <c r="B13" s="25"/>
      <c r="C13" s="22"/>
      <c r="D13" s="2"/>
      <c r="E13" s="2"/>
      <c r="F13" s="2"/>
    </row>
    <row r="14" spans="1:6" ht="12.75">
      <c r="A14" s="4" t="s">
        <v>372</v>
      </c>
      <c r="B14" s="25"/>
      <c r="C14" s="22"/>
      <c r="D14" s="2"/>
      <c r="E14" s="2"/>
      <c r="F14" s="2"/>
    </row>
    <row r="15" spans="1:6" ht="12.75">
      <c r="A15" s="4" t="s">
        <v>326</v>
      </c>
      <c r="B15" s="25"/>
      <c r="C15" s="22"/>
      <c r="D15" s="2"/>
      <c r="E15" s="2"/>
      <c r="F15" s="2"/>
    </row>
    <row r="16" spans="1:6" ht="12.75">
      <c r="A16" s="4" t="s">
        <v>327</v>
      </c>
      <c r="B16" s="25"/>
      <c r="C16" s="22"/>
      <c r="D16" s="2"/>
      <c r="E16" s="2"/>
      <c r="F16" s="2"/>
    </row>
    <row r="17" spans="1:6" ht="18.75" customHeight="1">
      <c r="A17" s="96" t="s">
        <v>368</v>
      </c>
      <c r="B17" s="97"/>
      <c r="C17" s="98"/>
      <c r="D17" s="2"/>
      <c r="E17" s="2"/>
      <c r="F17" s="2"/>
    </row>
    <row r="18" spans="1:6" ht="12.75" customHeight="1">
      <c r="A18" s="99" t="s">
        <v>369</v>
      </c>
      <c r="B18" s="100"/>
      <c r="C18" s="41"/>
      <c r="D18" s="2"/>
      <c r="E18" s="2"/>
      <c r="F18" s="2"/>
    </row>
    <row r="19" spans="1:6" ht="12.75">
      <c r="A19" s="4" t="s">
        <v>328</v>
      </c>
      <c r="B19" s="25"/>
      <c r="C19" s="22"/>
      <c r="D19" s="2"/>
      <c r="E19" s="2"/>
      <c r="F19" s="2"/>
    </row>
    <row r="20" spans="1:6" ht="12.75">
      <c r="A20" s="49" t="s">
        <v>335</v>
      </c>
      <c r="D20" s="2"/>
      <c r="E20" s="2"/>
      <c r="F20" s="2"/>
    </row>
    <row r="21" spans="1:6" ht="12.75">
      <c r="A21" s="50" t="s">
        <v>329</v>
      </c>
      <c r="B21" s="24"/>
      <c r="C21" s="23"/>
      <c r="D21" s="2"/>
      <c r="E21" s="2"/>
      <c r="F21" s="2"/>
    </row>
    <row r="22" spans="1:6" ht="12.75">
      <c r="A22" s="4" t="s">
        <v>330</v>
      </c>
      <c r="B22" s="25"/>
      <c r="C22" s="22"/>
      <c r="D22" s="2"/>
      <c r="E22" s="2"/>
      <c r="F22" s="2"/>
    </row>
    <row r="23" spans="1:6" ht="12.75">
      <c r="A23" s="4" t="s">
        <v>331</v>
      </c>
      <c r="B23" s="25"/>
      <c r="C23" s="22"/>
      <c r="D23" s="2"/>
      <c r="E23" s="2"/>
      <c r="F23" s="2"/>
    </row>
    <row r="24" spans="1:6" ht="12.75">
      <c r="A24" s="4" t="s">
        <v>332</v>
      </c>
      <c r="B24" s="25"/>
      <c r="C24" s="22"/>
      <c r="D24" s="2"/>
      <c r="E24" s="2"/>
      <c r="F24" s="2"/>
    </row>
    <row r="25" spans="1:6" ht="12.75">
      <c r="A25" s="4" t="s">
        <v>333</v>
      </c>
      <c r="B25" s="25"/>
      <c r="C25" s="22"/>
      <c r="D25" s="2"/>
      <c r="E25" s="2"/>
      <c r="F25" s="2"/>
    </row>
    <row r="26" spans="1:6" ht="12.75">
      <c r="A26" s="4" t="s">
        <v>334</v>
      </c>
      <c r="B26" s="25"/>
      <c r="C26" s="2"/>
      <c r="D26" s="2"/>
      <c r="E26" s="2"/>
      <c r="F26" s="2"/>
    </row>
    <row r="27" spans="1:6" ht="12.75">
      <c r="A27" s="4" t="s">
        <v>370</v>
      </c>
      <c r="B27" s="25"/>
      <c r="C27" s="25"/>
      <c r="D27" s="25"/>
      <c r="E27" s="25"/>
      <c r="F27" s="22"/>
    </row>
    <row r="28" spans="1:6" ht="12.75">
      <c r="A28" s="50" t="s">
        <v>374</v>
      </c>
      <c r="B28" s="24"/>
      <c r="C28" s="23"/>
      <c r="D28" s="15"/>
      <c r="E28" s="15"/>
      <c r="F28" s="2"/>
    </row>
    <row r="29" spans="1:6" ht="12.75">
      <c r="A29" s="50" t="s">
        <v>375</v>
      </c>
      <c r="B29" s="24"/>
      <c r="C29" s="23"/>
      <c r="D29" s="15"/>
      <c r="E29" s="15"/>
      <c r="F29" s="2"/>
    </row>
    <row r="30" spans="1:6" ht="12.75">
      <c r="A30" s="4" t="s">
        <v>376</v>
      </c>
      <c r="B30" s="25"/>
      <c r="C30" s="22"/>
      <c r="D30" s="2"/>
      <c r="E30" s="2"/>
      <c r="F30" s="2"/>
    </row>
    <row r="31" spans="1:6" ht="12.75">
      <c r="A31" s="4" t="s">
        <v>377</v>
      </c>
      <c r="B31" s="25"/>
      <c r="C31" s="22"/>
      <c r="D31" s="2"/>
      <c r="E31" s="2"/>
      <c r="F31" s="2"/>
    </row>
    <row r="32" spans="1:6" ht="12.75">
      <c r="A32" s="4" t="s">
        <v>378</v>
      </c>
      <c r="B32" s="25"/>
      <c r="C32" s="22"/>
      <c r="D32" s="2"/>
      <c r="E32" s="2"/>
      <c r="F32" s="2"/>
    </row>
    <row r="33" spans="1:6" ht="12.75">
      <c r="A33" s="4" t="s">
        <v>373</v>
      </c>
      <c r="B33" s="25"/>
      <c r="C33" s="22"/>
      <c r="D33" s="2"/>
      <c r="E33" s="2"/>
      <c r="F33" s="2"/>
    </row>
    <row r="34" spans="1:6" ht="12.75">
      <c r="A34" s="4" t="s">
        <v>336</v>
      </c>
      <c r="B34" s="25"/>
      <c r="C34" s="22"/>
      <c r="D34" s="2"/>
      <c r="E34" s="2"/>
      <c r="F34" s="2"/>
    </row>
    <row r="35" spans="1:6" ht="12.75">
      <c r="A35" s="4" t="s">
        <v>379</v>
      </c>
      <c r="B35" s="25"/>
      <c r="C35" s="22"/>
      <c r="D35" s="2"/>
      <c r="E35" s="2"/>
      <c r="F35" s="2"/>
    </row>
    <row r="36" spans="1:6" ht="12.75">
      <c r="A36" s="4" t="s">
        <v>337</v>
      </c>
      <c r="B36" s="25"/>
      <c r="C36" s="22"/>
      <c r="D36" s="2"/>
      <c r="E36" s="2"/>
      <c r="F36" s="2"/>
    </row>
    <row r="37" spans="1:6" ht="12.75">
      <c r="A37" s="4" t="s">
        <v>338</v>
      </c>
      <c r="B37" s="25"/>
      <c r="C37" s="22"/>
      <c r="D37" s="2"/>
      <c r="E37" s="2"/>
      <c r="F37" s="2"/>
    </row>
    <row r="38" spans="1:6" ht="12.75">
      <c r="A38" s="4" t="s">
        <v>339</v>
      </c>
      <c r="B38" s="25"/>
      <c r="C38" s="22"/>
      <c r="D38" s="2"/>
      <c r="E38" s="2"/>
      <c r="F38" s="2"/>
    </row>
    <row r="39" spans="1:6" ht="12.75">
      <c r="A39" s="4" t="s">
        <v>340</v>
      </c>
      <c r="B39" s="25"/>
      <c r="C39" s="22"/>
      <c r="D39" s="2"/>
      <c r="E39" s="2"/>
      <c r="F39" s="2"/>
    </row>
    <row r="40" spans="1:6" ht="12.75">
      <c r="A40" s="4" t="s">
        <v>341</v>
      </c>
      <c r="B40" s="25"/>
      <c r="C40" s="22"/>
      <c r="D40" s="2"/>
      <c r="E40" s="2"/>
      <c r="F40" s="2"/>
    </row>
    <row r="41" spans="1:6" ht="12.75">
      <c r="A41" s="4" t="s">
        <v>342</v>
      </c>
      <c r="B41" s="25"/>
      <c r="C41" s="22"/>
      <c r="D41" s="2"/>
      <c r="E41" s="2"/>
      <c r="F41" s="2"/>
    </row>
    <row r="42" spans="1:6" ht="12.75">
      <c r="A42" s="4" t="s">
        <v>343</v>
      </c>
      <c r="B42" s="25"/>
      <c r="C42" s="22"/>
      <c r="D42" s="2"/>
      <c r="E42" s="2"/>
      <c r="F42" s="2"/>
    </row>
    <row r="43" spans="1:6" ht="24" customHeight="1">
      <c r="A43" s="89" t="s">
        <v>358</v>
      </c>
      <c r="B43" s="90"/>
      <c r="C43" s="91"/>
      <c r="D43" s="2"/>
      <c r="E43" s="2"/>
      <c r="F43" s="2"/>
    </row>
    <row r="44" spans="1:6" ht="12.75">
      <c r="A44" s="4"/>
      <c r="B44" s="25"/>
      <c r="C44" s="22"/>
      <c r="D44" s="2"/>
      <c r="E44" s="2"/>
      <c r="F44" s="2"/>
    </row>
    <row r="45" spans="1:6" ht="12.75">
      <c r="A45" s="4"/>
      <c r="B45" s="25"/>
      <c r="C45" s="22"/>
      <c r="D45" s="2"/>
      <c r="E45" s="2"/>
      <c r="F45" s="2"/>
    </row>
    <row r="46" spans="1:6" ht="12.75">
      <c r="A46" s="4"/>
      <c r="B46" s="25"/>
      <c r="C46" s="22"/>
      <c r="D46" s="2"/>
      <c r="E46" s="2"/>
      <c r="F46" s="2"/>
    </row>
    <row r="47" spans="1:6" ht="12.75">
      <c r="A47" s="4"/>
      <c r="B47" s="25"/>
      <c r="C47" s="22"/>
      <c r="D47" s="2"/>
      <c r="E47" s="2"/>
      <c r="F47" s="2"/>
    </row>
    <row r="48" spans="1:6" ht="12.75">
      <c r="A48" s="4"/>
      <c r="B48" s="25"/>
      <c r="C48" s="22"/>
      <c r="D48" s="2"/>
      <c r="E48" s="2"/>
      <c r="F48" s="2"/>
    </row>
    <row r="49" spans="1:6" ht="12.75">
      <c r="A49" s="4"/>
      <c r="B49" s="25"/>
      <c r="C49" s="22"/>
      <c r="D49" s="2"/>
      <c r="E49" s="2"/>
      <c r="F49" s="2"/>
    </row>
    <row r="50" spans="1:6" ht="12.75">
      <c r="A50" s="4"/>
      <c r="B50" s="25"/>
      <c r="C50" s="22"/>
      <c r="D50" s="2"/>
      <c r="E50" s="2"/>
      <c r="F50" s="2"/>
    </row>
    <row r="51" spans="1:6" ht="12.75">
      <c r="A51" s="4"/>
      <c r="B51" s="25"/>
      <c r="C51" s="22"/>
      <c r="D51" s="2"/>
      <c r="E51" s="2"/>
      <c r="F51" s="2"/>
    </row>
    <row r="52" spans="1:6" ht="12.75">
      <c r="A52" s="4" t="s">
        <v>380</v>
      </c>
      <c r="B52" s="25"/>
      <c r="C52" s="22"/>
      <c r="D52" s="2"/>
      <c r="E52" s="2"/>
      <c r="F52" s="2"/>
    </row>
    <row r="53" spans="1:6" ht="12.75">
      <c r="A53" s="4" t="s">
        <v>344</v>
      </c>
      <c r="B53" s="25"/>
      <c r="C53" s="22"/>
      <c r="D53" s="2"/>
      <c r="E53" s="2"/>
      <c r="F53" s="2"/>
    </row>
    <row r="54" spans="1:6" ht="12.75">
      <c r="A54" s="4" t="s">
        <v>381</v>
      </c>
      <c r="B54" s="25"/>
      <c r="C54" s="22"/>
      <c r="D54" s="2"/>
      <c r="E54" s="2"/>
      <c r="F54" s="2"/>
    </row>
    <row r="55" spans="1:6" ht="25.5" customHeight="1">
      <c r="A55" s="89" t="s">
        <v>345</v>
      </c>
      <c r="B55" s="90"/>
      <c r="C55" s="91"/>
      <c r="D55" s="2"/>
      <c r="E55" s="2"/>
      <c r="F55" s="2"/>
    </row>
    <row r="56" spans="1:6" ht="12.75">
      <c r="A56" s="4" t="s">
        <v>359</v>
      </c>
      <c r="B56" s="25"/>
      <c r="C56" s="22"/>
      <c r="D56" s="2"/>
      <c r="E56" s="2"/>
      <c r="F56" s="2"/>
    </row>
    <row r="57" spans="4:5" ht="12.75">
      <c r="D57" s="5"/>
      <c r="E57" s="5"/>
    </row>
    <row r="58" spans="4:5" ht="12.75">
      <c r="D58" s="5"/>
      <c r="E58" s="5"/>
    </row>
    <row r="59" spans="4:5" ht="12.75">
      <c r="D59" s="5"/>
      <c r="E59" s="5"/>
    </row>
  </sheetData>
  <sheetProtection password="DD9D" sheet="1" objects="1" scenarios="1" selectLockedCells="1" selectUnlockedCells="1"/>
  <mergeCells count="8">
    <mergeCell ref="A43:C43"/>
    <mergeCell ref="A55:C55"/>
    <mergeCell ref="C3:F3"/>
    <mergeCell ref="C4:F4"/>
    <mergeCell ref="C5:F5"/>
    <mergeCell ref="C6:F6"/>
    <mergeCell ref="A17:C17"/>
    <mergeCell ref="A18:B18"/>
  </mergeCells>
  <printOptions/>
  <pageMargins left="0.5" right="0.5" top="1" bottom="1" header="0.5" footer="0.5"/>
  <pageSetup horizontalDpi="600" verticalDpi="600" orientation="portrait" r:id="rId1"/>
  <headerFooter alignWithMargins="0">
    <oddHeader>&amp;C&amp;A</oddHeader>
    <oddFooter>&amp;L&amp;8&amp;F
Version 1.2&amp;C&amp;8Page &amp;P&amp;R&amp;8Creation Date:  12/07/2000
Revision Date:  &amp;D</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headerFooter alignWithMargins="0">
    <oddFooter>&amp;L&amp;8&amp;F
Version 1.0&amp;C&amp;8Page &amp;P&amp;R&amp;8Creation Date:  12/07/2000
Revision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2011-07-16T01:16:25Z</dcterms:created>
  <dcterms:modified xsi:type="dcterms:W3CDTF">2011-07-16T01:20:09Z</dcterms:modified>
  <cp:category/>
  <cp:version/>
  <cp:contentType/>
  <cp:contentStatus/>
</cp:coreProperties>
</file>